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I Files\Historical\10.05.2020\"/>
    </mc:Choice>
  </mc:AlternateContent>
  <xr:revisionPtr revIDLastSave="0" documentId="13_ncr:1_{C80D5D57-7835-435E-8A40-5CCE6BE3BB40}" xr6:coauthVersionLast="45" xr6:coauthVersionMax="45" xr10:uidLastSave="{00000000-0000-0000-0000-000000000000}"/>
  <bookViews>
    <workbookView xWindow="-120" yWindow="-120" windowWidth="29040" windowHeight="15840" tabRatio="739" firstSheet="1" activeTab="1" xr2:uid="{00000000-000D-0000-FFFF-FFFF00000000}"/>
  </bookViews>
  <sheets>
    <sheet name="__FDSCACHE__" sheetId="8" state="veryHidden" r:id="rId1"/>
    <sheet name="Fins Output" sheetId="2" r:id="rId2"/>
    <sheet name="new_predictions_financials" sheetId="1" r:id="rId3"/>
    <sheet name="Housing Output" sheetId="5" r:id="rId4"/>
    <sheet name="new_predictions_housing" sheetId="7" r:id="rId5"/>
  </sheets>
  <definedNames>
    <definedName name="_xlnm._FilterDatabase" localSheetId="2" hidden="1">new_predictions_financials!$A$4:$O$311</definedName>
    <definedName name="Diff_Fins">OFFSET(new_predictions_financials!$G$5,0,0,new_predictions_financials!$B$2,1)</definedName>
    <definedName name="Diff_Housing">OFFSET(new_predictions_housing!$G$5,0,0,new_predictions_housing!$B$2,1)</definedName>
    <definedName name="Fins_Diff_Fwd">OFFSET(new_predictions_financials!$O$5,0,0,new_predictions_financials!$B$2,1)</definedName>
    <definedName name="Fins_Over_Fwd">OFFSET(new_predictions_financials!$M$5,0,0,new_predictions_financials!$B$2,1)</definedName>
    <definedName name="Housing_Diff_Fwd">OFFSET(new_predictions_housing!$O$5,0,0,new_predictions_housing!$B$2,1)</definedName>
    <definedName name="Housing_Over_Fwd">OFFSET(new_predictions_housing!$M$5,0,0,new_predictions_housing!$B$2,1)</definedName>
    <definedName name="Name_Fins">OFFSET(new_predictions_financials!$D$5,0,0,new_predictions_financials!$B$2,1)</definedName>
    <definedName name="Name_Housing">OFFSET(new_predictions_housing!$D$5,0,0,new_predictions_housing!$B$2,1)</definedName>
    <definedName name="Over_Fins">OFFSET(new_predictions_financials!$E$5,0,0,new_predictions_financials!$B$2,1)</definedName>
    <definedName name="Over_Housing">OFFSET(new_predictions_housing!$E$5,0,0,new_predictions_housing!$B$2,1)</definedName>
    <definedName name="Ticker_Fins">OFFSET(new_predictions_financials!$A$5,0,0,new_predictions_financials!$B$2,1)</definedName>
    <definedName name="Ticker_Housing">OFFSET(new_predictions_housing!$A$5,0,0,new_predictions_housing!$B$2,1)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5" l="1"/>
  <c r="C9" i="5"/>
  <c r="D9" i="5" s="1"/>
  <c r="E9" i="5"/>
  <c r="F9" i="5"/>
  <c r="I9" i="5"/>
  <c r="J9" i="5" s="1"/>
  <c r="K9" i="5"/>
  <c r="L9" i="5"/>
  <c r="N9" i="5"/>
  <c r="O9" i="5" s="1"/>
  <c r="P9" i="5"/>
  <c r="Q9" i="5"/>
  <c r="T9" i="5"/>
  <c r="U9" i="5" s="1"/>
  <c r="V9" i="5"/>
  <c r="W9" i="5"/>
  <c r="B10" i="5"/>
  <c r="C10" i="5" s="1"/>
  <c r="D10" i="5" s="1"/>
  <c r="E10" i="5"/>
  <c r="F10" i="5"/>
  <c r="I10" i="5"/>
  <c r="J10" i="5" s="1"/>
  <c r="K10" i="5"/>
  <c r="L10" i="5"/>
  <c r="N10" i="5"/>
  <c r="O10" i="5" s="1"/>
  <c r="P10" i="5"/>
  <c r="Q10" i="5"/>
  <c r="T10" i="5"/>
  <c r="U10" i="5" s="1"/>
  <c r="V10" i="5"/>
  <c r="W10" i="5"/>
  <c r="B11" i="5"/>
  <c r="C11" i="5"/>
  <c r="D11" i="5" s="1"/>
  <c r="E11" i="5"/>
  <c r="F11" i="5"/>
  <c r="I11" i="5"/>
  <c r="J11" i="5" s="1"/>
  <c r="K11" i="5"/>
  <c r="L11" i="5"/>
  <c r="N11" i="5"/>
  <c r="O11" i="5" s="1"/>
  <c r="P11" i="5"/>
  <c r="Q11" i="5"/>
  <c r="T11" i="5"/>
  <c r="U11" i="5" s="1"/>
  <c r="V11" i="5"/>
  <c r="W11" i="5"/>
  <c r="B12" i="5"/>
  <c r="C12" i="5"/>
  <c r="D12" i="5" s="1"/>
  <c r="E12" i="5"/>
  <c r="F12" i="5"/>
  <c r="I12" i="5"/>
  <c r="J12" i="5" s="1"/>
  <c r="K12" i="5"/>
  <c r="L12" i="5"/>
  <c r="N12" i="5"/>
  <c r="O12" i="5" s="1"/>
  <c r="P12" i="5"/>
  <c r="Q12" i="5"/>
  <c r="T12" i="5"/>
  <c r="U12" i="5" s="1"/>
  <c r="V12" i="5"/>
  <c r="W12" i="5"/>
  <c r="B13" i="5"/>
  <c r="C13" i="5"/>
  <c r="D13" i="5" s="1"/>
  <c r="E13" i="5"/>
  <c r="F13" i="5"/>
  <c r="I13" i="5"/>
  <c r="J13" i="5" s="1"/>
  <c r="K13" i="5"/>
  <c r="L13" i="5"/>
  <c r="N13" i="5"/>
  <c r="O13" i="5" s="1"/>
  <c r="P13" i="5"/>
  <c r="Q13" i="5"/>
  <c r="T13" i="5"/>
  <c r="U13" i="5" s="1"/>
  <c r="V13" i="5"/>
  <c r="W13" i="5"/>
  <c r="B14" i="5"/>
  <c r="C14" i="5"/>
  <c r="D14" i="5" s="1"/>
  <c r="E14" i="5"/>
  <c r="F14" i="5"/>
  <c r="I14" i="5"/>
  <c r="J14" i="5" s="1"/>
  <c r="K14" i="5"/>
  <c r="L14" i="5"/>
  <c r="N14" i="5"/>
  <c r="O14" i="5" s="1"/>
  <c r="P14" i="5"/>
  <c r="Q14" i="5"/>
  <c r="T14" i="5"/>
  <c r="U14" i="5" s="1"/>
  <c r="V14" i="5"/>
  <c r="W14" i="5"/>
  <c r="B15" i="5"/>
  <c r="C15" i="5"/>
  <c r="D15" i="5" s="1"/>
  <c r="E15" i="5"/>
  <c r="F15" i="5"/>
  <c r="I15" i="5"/>
  <c r="J15" i="5" s="1"/>
  <c r="K15" i="5"/>
  <c r="L15" i="5"/>
  <c r="N15" i="5"/>
  <c r="O15" i="5" s="1"/>
  <c r="P15" i="5"/>
  <c r="Q15" i="5"/>
  <c r="T15" i="5"/>
  <c r="U15" i="5" s="1"/>
  <c r="V15" i="5"/>
  <c r="W15" i="5"/>
  <c r="B16" i="5"/>
  <c r="C16" i="5"/>
  <c r="D16" i="5" s="1"/>
  <c r="E16" i="5"/>
  <c r="F16" i="5"/>
  <c r="I16" i="5"/>
  <c r="J16" i="5" s="1"/>
  <c r="K16" i="5"/>
  <c r="L16" i="5"/>
  <c r="N16" i="5"/>
  <c r="O16" i="5" s="1"/>
  <c r="P16" i="5"/>
  <c r="Q16" i="5"/>
  <c r="T16" i="5"/>
  <c r="U16" i="5" s="1"/>
  <c r="V16" i="5"/>
  <c r="W16" i="5"/>
  <c r="B17" i="5"/>
  <c r="C17" i="5"/>
  <c r="D17" i="5" s="1"/>
  <c r="E17" i="5"/>
  <c r="F17" i="5"/>
  <c r="I17" i="5"/>
  <c r="J17" i="5" s="1"/>
  <c r="K17" i="5"/>
  <c r="L17" i="5"/>
  <c r="N17" i="5"/>
  <c r="O17" i="5" s="1"/>
  <c r="P17" i="5"/>
  <c r="Q17" i="5"/>
  <c r="T17" i="5"/>
  <c r="U17" i="5" s="1"/>
  <c r="V17" i="5"/>
  <c r="W17" i="5"/>
  <c r="B18" i="5"/>
  <c r="C18" i="5"/>
  <c r="D18" i="5" s="1"/>
  <c r="E18" i="5"/>
  <c r="F18" i="5"/>
  <c r="I18" i="5"/>
  <c r="J18" i="5" s="1"/>
  <c r="K18" i="5"/>
  <c r="L18" i="5"/>
  <c r="N18" i="5"/>
  <c r="O18" i="5" s="1"/>
  <c r="P18" i="5"/>
  <c r="Q18" i="5"/>
  <c r="T18" i="5"/>
  <c r="U18" i="5" s="1"/>
  <c r="V18" i="5"/>
  <c r="W18" i="5"/>
  <c r="B24" i="5"/>
  <c r="C24" i="5" s="1"/>
  <c r="D24" i="5" s="1"/>
  <c r="E24" i="5"/>
  <c r="F24" i="5"/>
  <c r="I24" i="5"/>
  <c r="J24" i="5" s="1"/>
  <c r="K24" i="5"/>
  <c r="L24" i="5"/>
  <c r="N24" i="5"/>
  <c r="O24" i="5" s="1"/>
  <c r="P24" i="5"/>
  <c r="Q24" i="5"/>
  <c r="T24" i="5"/>
  <c r="U24" i="5" s="1"/>
  <c r="V24" i="5"/>
  <c r="W24" i="5"/>
  <c r="B25" i="5"/>
  <c r="C25" i="5"/>
  <c r="D25" i="5" s="1"/>
  <c r="E25" i="5"/>
  <c r="F25" i="5"/>
  <c r="I25" i="5"/>
  <c r="J25" i="5" s="1"/>
  <c r="K25" i="5"/>
  <c r="L25" i="5"/>
  <c r="N25" i="5"/>
  <c r="O25" i="5" s="1"/>
  <c r="P25" i="5"/>
  <c r="Q25" i="5"/>
  <c r="T25" i="5"/>
  <c r="U25" i="5" s="1"/>
  <c r="V25" i="5"/>
  <c r="W25" i="5"/>
  <c r="B26" i="5"/>
  <c r="C26" i="5" s="1"/>
  <c r="D26" i="5" s="1"/>
  <c r="E26" i="5"/>
  <c r="F26" i="5"/>
  <c r="I26" i="5"/>
  <c r="J26" i="5" s="1"/>
  <c r="K26" i="5"/>
  <c r="L26" i="5"/>
  <c r="N26" i="5"/>
  <c r="O26" i="5" s="1"/>
  <c r="P26" i="5"/>
  <c r="Q26" i="5"/>
  <c r="T26" i="5"/>
  <c r="U26" i="5" s="1"/>
  <c r="V26" i="5"/>
  <c r="W26" i="5"/>
  <c r="B27" i="5"/>
  <c r="C27" i="5" s="1"/>
  <c r="D27" i="5" s="1"/>
  <c r="E27" i="5"/>
  <c r="F27" i="5"/>
  <c r="I27" i="5"/>
  <c r="J27" i="5" s="1"/>
  <c r="K27" i="5"/>
  <c r="L27" i="5"/>
  <c r="N27" i="5"/>
  <c r="O27" i="5" s="1"/>
  <c r="P27" i="5"/>
  <c r="Q27" i="5"/>
  <c r="T27" i="5"/>
  <c r="U27" i="5" s="1"/>
  <c r="V27" i="5"/>
  <c r="W27" i="5"/>
  <c r="B28" i="5"/>
  <c r="C28" i="5" s="1"/>
  <c r="D28" i="5" s="1"/>
  <c r="E28" i="5"/>
  <c r="F28" i="5"/>
  <c r="I28" i="5"/>
  <c r="J28" i="5" s="1"/>
  <c r="K28" i="5"/>
  <c r="L28" i="5"/>
  <c r="N28" i="5"/>
  <c r="O28" i="5" s="1"/>
  <c r="P28" i="5"/>
  <c r="Q28" i="5"/>
  <c r="T28" i="5"/>
  <c r="U28" i="5" s="1"/>
  <c r="V28" i="5"/>
  <c r="W28" i="5"/>
  <c r="C2" i="2"/>
  <c r="C9" i="2"/>
  <c r="D9" i="2" s="1"/>
  <c r="E9" i="2"/>
  <c r="F9" i="2"/>
  <c r="I9" i="2"/>
  <c r="J9" i="2" s="1"/>
  <c r="K9" i="2"/>
  <c r="L9" i="2"/>
  <c r="N9" i="2"/>
  <c r="O9" i="2" s="1"/>
  <c r="P9" i="2"/>
  <c r="Q9" i="2"/>
  <c r="T9" i="2"/>
  <c r="U9" i="2" s="1"/>
  <c r="V9" i="2"/>
  <c r="W9" i="2"/>
  <c r="B10" i="2"/>
  <c r="C10" i="2"/>
  <c r="D10" i="2" s="1"/>
  <c r="E10" i="2"/>
  <c r="F10" i="2"/>
  <c r="I10" i="2"/>
  <c r="J10" i="2" s="1"/>
  <c r="K10" i="2"/>
  <c r="L10" i="2"/>
  <c r="N10" i="2"/>
  <c r="O10" i="2" s="1"/>
  <c r="P10" i="2"/>
  <c r="Q10" i="2"/>
  <c r="T10" i="2"/>
  <c r="U10" i="2" s="1"/>
  <c r="V10" i="2"/>
  <c r="W10" i="2"/>
  <c r="B11" i="2"/>
  <c r="C11" i="2"/>
  <c r="D11" i="2" s="1"/>
  <c r="E11" i="2"/>
  <c r="F11" i="2"/>
  <c r="I11" i="2"/>
  <c r="J11" i="2" s="1"/>
  <c r="K11" i="2"/>
  <c r="L11" i="2"/>
  <c r="N11" i="2"/>
  <c r="O11" i="2" s="1"/>
  <c r="P11" i="2"/>
  <c r="Q11" i="2"/>
  <c r="T11" i="2"/>
  <c r="U11" i="2" s="1"/>
  <c r="V11" i="2"/>
  <c r="W11" i="2"/>
  <c r="B12" i="2"/>
  <c r="C12" i="2"/>
  <c r="D12" i="2" s="1"/>
  <c r="E12" i="2"/>
  <c r="F12" i="2"/>
  <c r="I12" i="2"/>
  <c r="J12" i="2" s="1"/>
  <c r="K12" i="2"/>
  <c r="L12" i="2"/>
  <c r="N12" i="2"/>
  <c r="O12" i="2" s="1"/>
  <c r="P12" i="2"/>
  <c r="Q12" i="2"/>
  <c r="T12" i="2"/>
  <c r="U12" i="2" s="1"/>
  <c r="V12" i="2"/>
  <c r="W12" i="2"/>
  <c r="B13" i="2"/>
  <c r="C13" i="2"/>
  <c r="D13" i="2" s="1"/>
  <c r="E13" i="2"/>
  <c r="F13" i="2"/>
  <c r="I13" i="2"/>
  <c r="J13" i="2" s="1"/>
  <c r="K13" i="2"/>
  <c r="L13" i="2"/>
  <c r="N13" i="2"/>
  <c r="O13" i="2" s="1"/>
  <c r="P13" i="2"/>
  <c r="Q13" i="2"/>
  <c r="T13" i="2"/>
  <c r="U13" i="2" s="1"/>
  <c r="V13" i="2"/>
  <c r="W13" i="2"/>
  <c r="B14" i="2"/>
  <c r="C14" i="2"/>
  <c r="D14" i="2" s="1"/>
  <c r="E14" i="2"/>
  <c r="F14" i="2"/>
  <c r="I14" i="2"/>
  <c r="J14" i="2" s="1"/>
  <c r="K14" i="2"/>
  <c r="L14" i="2"/>
  <c r="N14" i="2"/>
  <c r="O14" i="2" s="1"/>
  <c r="P14" i="2"/>
  <c r="Q14" i="2"/>
  <c r="T14" i="2"/>
  <c r="U14" i="2" s="1"/>
  <c r="V14" i="2"/>
  <c r="W14" i="2"/>
  <c r="B15" i="2"/>
  <c r="C15" i="2"/>
  <c r="D15" i="2" s="1"/>
  <c r="E15" i="2"/>
  <c r="F15" i="2"/>
  <c r="I15" i="2"/>
  <c r="J15" i="2" s="1"/>
  <c r="K15" i="2"/>
  <c r="L15" i="2"/>
  <c r="N15" i="2"/>
  <c r="O15" i="2" s="1"/>
  <c r="P15" i="2"/>
  <c r="Q15" i="2"/>
  <c r="T15" i="2"/>
  <c r="U15" i="2" s="1"/>
  <c r="V15" i="2"/>
  <c r="W15" i="2"/>
  <c r="B16" i="2"/>
  <c r="C16" i="2"/>
  <c r="D16" i="2" s="1"/>
  <c r="E16" i="2"/>
  <c r="F16" i="2"/>
  <c r="I16" i="2"/>
  <c r="J16" i="2" s="1"/>
  <c r="K16" i="2"/>
  <c r="L16" i="2"/>
  <c r="N16" i="2"/>
  <c r="O16" i="2" s="1"/>
  <c r="P16" i="2"/>
  <c r="Q16" i="2"/>
  <c r="T16" i="2"/>
  <c r="U16" i="2" s="1"/>
  <c r="V16" i="2"/>
  <c r="W16" i="2"/>
  <c r="B17" i="2"/>
  <c r="C17" i="2"/>
  <c r="D17" i="2" s="1"/>
  <c r="E17" i="2"/>
  <c r="F17" i="2"/>
  <c r="I17" i="2"/>
  <c r="J17" i="2" s="1"/>
  <c r="K17" i="2"/>
  <c r="L17" i="2"/>
  <c r="N17" i="2"/>
  <c r="O17" i="2" s="1"/>
  <c r="P17" i="2"/>
  <c r="Q17" i="2"/>
  <c r="T17" i="2"/>
  <c r="U17" i="2" s="1"/>
  <c r="V17" i="2"/>
  <c r="W17" i="2"/>
  <c r="B18" i="2"/>
  <c r="C18" i="2"/>
  <c r="D18" i="2" s="1"/>
  <c r="E18" i="2"/>
  <c r="F18" i="2"/>
  <c r="I18" i="2"/>
  <c r="J18" i="2" s="1"/>
  <c r="K18" i="2"/>
  <c r="L18" i="2"/>
  <c r="N18" i="2"/>
  <c r="O18" i="2" s="1"/>
  <c r="P18" i="2"/>
  <c r="Q18" i="2"/>
  <c r="T18" i="2"/>
  <c r="U18" i="2" s="1"/>
  <c r="V18" i="2"/>
  <c r="W18" i="2"/>
  <c r="B24" i="2"/>
  <c r="C24" i="2" s="1"/>
  <c r="D24" i="2" s="1"/>
  <c r="E24" i="2"/>
  <c r="F24" i="2"/>
  <c r="I24" i="2"/>
  <c r="J24" i="2" s="1"/>
  <c r="K24" i="2"/>
  <c r="L24" i="2"/>
  <c r="N24" i="2"/>
  <c r="O24" i="2" s="1"/>
  <c r="P24" i="2"/>
  <c r="Q24" i="2"/>
  <c r="T24" i="2"/>
  <c r="U24" i="2" s="1"/>
  <c r="V24" i="2"/>
  <c r="W24" i="2"/>
  <c r="B25" i="2"/>
  <c r="C25" i="2" s="1"/>
  <c r="D25" i="2" s="1"/>
  <c r="E25" i="2"/>
  <c r="F25" i="2"/>
  <c r="I25" i="2"/>
  <c r="J25" i="2" s="1"/>
  <c r="K25" i="2"/>
  <c r="L25" i="2"/>
  <c r="N25" i="2"/>
  <c r="O25" i="2" s="1"/>
  <c r="P25" i="2"/>
  <c r="Q25" i="2"/>
  <c r="T25" i="2"/>
  <c r="U25" i="2" s="1"/>
  <c r="V25" i="2"/>
  <c r="W25" i="2"/>
  <c r="B26" i="2"/>
  <c r="C26" i="2" s="1"/>
  <c r="D26" i="2" s="1"/>
  <c r="E26" i="2"/>
  <c r="F26" i="2"/>
  <c r="I26" i="2"/>
  <c r="J26" i="2" s="1"/>
  <c r="K26" i="2"/>
  <c r="L26" i="2"/>
  <c r="N26" i="2"/>
  <c r="O26" i="2" s="1"/>
  <c r="P26" i="2"/>
  <c r="Q26" i="2"/>
  <c r="T26" i="2"/>
  <c r="U26" i="2" s="1"/>
  <c r="V26" i="2"/>
  <c r="W26" i="2"/>
  <c r="B27" i="2"/>
  <c r="C27" i="2" s="1"/>
  <c r="D27" i="2" s="1"/>
  <c r="E27" i="2"/>
  <c r="F27" i="2"/>
  <c r="I27" i="2"/>
  <c r="J27" i="2" s="1"/>
  <c r="K27" i="2"/>
  <c r="L27" i="2"/>
  <c r="N27" i="2"/>
  <c r="O27" i="2" s="1"/>
  <c r="P27" i="2"/>
  <c r="Q27" i="2"/>
  <c r="T27" i="2"/>
  <c r="U27" i="2" s="1"/>
  <c r="V27" i="2"/>
  <c r="W27" i="2"/>
  <c r="B28" i="2"/>
  <c r="C28" i="2"/>
  <c r="D28" i="2" s="1"/>
  <c r="E28" i="2"/>
  <c r="F28" i="2"/>
  <c r="I28" i="2"/>
  <c r="J28" i="2" s="1"/>
  <c r="K28" i="2"/>
  <c r="L28" i="2"/>
  <c r="N28" i="2"/>
  <c r="O28" i="2" s="1"/>
  <c r="P28" i="2"/>
  <c r="Q28" i="2"/>
  <c r="T28" i="2"/>
  <c r="U28" i="2" s="1"/>
  <c r="V28" i="2"/>
  <c r="W28" i="2"/>
  <c r="B29" i="2"/>
  <c r="C29" i="2" s="1"/>
  <c r="D29" i="2" s="1"/>
  <c r="E29" i="2"/>
  <c r="F29" i="2"/>
  <c r="I29" i="2"/>
  <c r="J29" i="2" s="1"/>
  <c r="K29" i="2"/>
  <c r="L29" i="2"/>
  <c r="N29" i="2"/>
  <c r="O29" i="2" s="1"/>
  <c r="P29" i="2"/>
  <c r="Q29" i="2"/>
  <c r="T29" i="2"/>
  <c r="U29" i="2" s="1"/>
  <c r="V29" i="2"/>
  <c r="W29" i="2"/>
  <c r="B30" i="2"/>
  <c r="C30" i="2" s="1"/>
  <c r="D30" i="2" s="1"/>
  <c r="E30" i="2"/>
  <c r="F30" i="2"/>
  <c r="I30" i="2"/>
  <c r="J30" i="2" s="1"/>
  <c r="K30" i="2"/>
  <c r="L30" i="2"/>
  <c r="N30" i="2"/>
  <c r="O30" i="2" s="1"/>
  <c r="P30" i="2"/>
  <c r="Q30" i="2"/>
  <c r="T30" i="2"/>
  <c r="U30" i="2" s="1"/>
  <c r="V30" i="2"/>
  <c r="W30" i="2"/>
  <c r="B31" i="2"/>
  <c r="C31" i="2" s="1"/>
  <c r="D31" i="2" s="1"/>
  <c r="E31" i="2"/>
  <c r="F31" i="2"/>
  <c r="I31" i="2"/>
  <c r="J31" i="2" s="1"/>
  <c r="K31" i="2"/>
  <c r="L31" i="2"/>
  <c r="N31" i="2"/>
  <c r="O31" i="2" s="1"/>
  <c r="P31" i="2"/>
  <c r="Q31" i="2"/>
  <c r="T31" i="2"/>
  <c r="U31" i="2" s="1"/>
  <c r="V31" i="2"/>
  <c r="W31" i="2"/>
  <c r="B32" i="2"/>
  <c r="C32" i="2" s="1"/>
  <c r="D32" i="2" s="1"/>
  <c r="E32" i="2"/>
  <c r="F32" i="2"/>
  <c r="I32" i="2"/>
  <c r="J32" i="2" s="1"/>
  <c r="K32" i="2"/>
  <c r="L32" i="2"/>
  <c r="N32" i="2"/>
  <c r="O32" i="2" s="1"/>
  <c r="P32" i="2"/>
  <c r="Q32" i="2"/>
  <c r="T32" i="2"/>
  <c r="U32" i="2" s="1"/>
  <c r="V32" i="2"/>
  <c r="W32" i="2"/>
  <c r="B33" i="2"/>
  <c r="C33" i="2" s="1"/>
  <c r="D33" i="2" s="1"/>
  <c r="E33" i="2"/>
  <c r="F33" i="2"/>
  <c r="I33" i="2"/>
  <c r="J33" i="2" s="1"/>
  <c r="K33" i="2"/>
  <c r="L33" i="2"/>
  <c r="N33" i="2"/>
  <c r="O33" i="2" s="1"/>
  <c r="P33" i="2"/>
  <c r="Q33" i="2"/>
  <c r="T33" i="2"/>
  <c r="U33" i="2" s="1"/>
  <c r="V33" i="2"/>
  <c r="W33" i="2"/>
  <c r="B34" i="2"/>
  <c r="C34" i="2" s="1"/>
  <c r="D34" i="2" s="1"/>
  <c r="E34" i="2"/>
  <c r="F34" i="2"/>
  <c r="I34" i="2"/>
  <c r="J34" i="2" s="1"/>
  <c r="K34" i="2"/>
  <c r="L34" i="2"/>
  <c r="N34" i="2"/>
  <c r="O34" i="2" s="1"/>
  <c r="P34" i="2"/>
  <c r="Q34" i="2"/>
  <c r="T34" i="2"/>
  <c r="U34" i="2" s="1"/>
  <c r="V34" i="2"/>
  <c r="W34" i="2"/>
  <c r="B35" i="2"/>
  <c r="C35" i="2" s="1"/>
  <c r="D35" i="2" s="1"/>
  <c r="E35" i="2"/>
  <c r="F35" i="2"/>
  <c r="I35" i="2"/>
  <c r="J35" i="2" s="1"/>
  <c r="K35" i="2"/>
  <c r="L35" i="2"/>
  <c r="N35" i="2"/>
  <c r="O35" i="2" s="1"/>
  <c r="P35" i="2"/>
  <c r="Q35" i="2"/>
  <c r="T35" i="2"/>
  <c r="U35" i="2" s="1"/>
  <c r="V35" i="2"/>
  <c r="W35" i="2"/>
  <c r="B36" i="2"/>
  <c r="C36" i="2" s="1"/>
  <c r="D36" i="2" s="1"/>
  <c r="E36" i="2"/>
  <c r="F36" i="2"/>
  <c r="I36" i="2"/>
  <c r="J36" i="2" s="1"/>
  <c r="K36" i="2"/>
  <c r="L36" i="2"/>
  <c r="N36" i="2"/>
  <c r="O36" i="2" s="1"/>
  <c r="P36" i="2"/>
  <c r="Q36" i="2"/>
  <c r="T36" i="2"/>
  <c r="U36" i="2" s="1"/>
  <c r="V36" i="2"/>
  <c r="W36" i="2"/>
  <c r="B37" i="2"/>
  <c r="C37" i="2" s="1"/>
  <c r="D37" i="2" s="1"/>
  <c r="E37" i="2"/>
  <c r="F37" i="2"/>
  <c r="I37" i="2"/>
  <c r="J37" i="2" s="1"/>
  <c r="K37" i="2"/>
  <c r="L37" i="2"/>
  <c r="N37" i="2"/>
  <c r="O37" i="2" s="1"/>
  <c r="P37" i="2"/>
  <c r="Q37" i="2"/>
  <c r="T37" i="2"/>
  <c r="U37" i="2" s="1"/>
  <c r="V37" i="2"/>
  <c r="W37" i="2"/>
  <c r="B38" i="2"/>
  <c r="C38" i="2" s="1"/>
  <c r="D38" i="2" s="1"/>
  <c r="E38" i="2"/>
  <c r="F38" i="2"/>
  <c r="I38" i="2"/>
  <c r="J38" i="2" s="1"/>
  <c r="K38" i="2"/>
  <c r="L38" i="2"/>
  <c r="N38" i="2"/>
  <c r="O38" i="2" s="1"/>
  <c r="P38" i="2"/>
  <c r="Q38" i="2"/>
  <c r="T38" i="2"/>
  <c r="U38" i="2" s="1"/>
  <c r="V38" i="2"/>
  <c r="W38" i="2"/>
  <c r="B39" i="2"/>
  <c r="C39" i="2" s="1"/>
  <c r="D39" i="2" s="1"/>
  <c r="E39" i="2"/>
  <c r="F39" i="2"/>
  <c r="I39" i="2"/>
  <c r="J39" i="2" s="1"/>
  <c r="K39" i="2"/>
  <c r="L39" i="2"/>
  <c r="N39" i="2"/>
  <c r="O39" i="2" s="1"/>
  <c r="P39" i="2"/>
  <c r="Q39" i="2"/>
  <c r="T39" i="2"/>
  <c r="U39" i="2" s="1"/>
  <c r="V39" i="2"/>
  <c r="W39" i="2"/>
  <c r="B40" i="2"/>
  <c r="C40" i="2" s="1"/>
  <c r="D40" i="2" s="1"/>
  <c r="E40" i="2"/>
  <c r="F40" i="2"/>
  <c r="I40" i="2"/>
  <c r="J40" i="2" s="1"/>
  <c r="K40" i="2"/>
  <c r="L40" i="2"/>
  <c r="N40" i="2"/>
  <c r="O40" i="2" s="1"/>
  <c r="P40" i="2"/>
  <c r="Q40" i="2"/>
  <c r="T40" i="2"/>
  <c r="U40" i="2" s="1"/>
  <c r="V40" i="2"/>
  <c r="W40" i="2"/>
  <c r="B41" i="2"/>
  <c r="C41" i="2" s="1"/>
  <c r="D41" i="2" s="1"/>
  <c r="E41" i="2"/>
  <c r="F41" i="2"/>
  <c r="I41" i="2"/>
  <c r="J41" i="2" s="1"/>
  <c r="K41" i="2"/>
  <c r="L41" i="2"/>
  <c r="N41" i="2"/>
  <c r="O41" i="2" s="1"/>
  <c r="P41" i="2"/>
  <c r="Q41" i="2"/>
  <c r="T41" i="2"/>
  <c r="U41" i="2" s="1"/>
  <c r="V41" i="2"/>
  <c r="W41" i="2"/>
  <c r="B42" i="2"/>
  <c r="C42" i="2" s="1"/>
  <c r="D42" i="2" s="1"/>
  <c r="E42" i="2"/>
  <c r="F42" i="2"/>
  <c r="I42" i="2"/>
  <c r="J42" i="2" s="1"/>
  <c r="K42" i="2"/>
  <c r="L42" i="2"/>
  <c r="N42" i="2"/>
  <c r="O42" i="2" s="1"/>
  <c r="P42" i="2"/>
  <c r="Q42" i="2"/>
  <c r="T42" i="2"/>
  <c r="U42" i="2" s="1"/>
  <c r="V42" i="2"/>
  <c r="W42" i="2"/>
  <c r="B43" i="2"/>
  <c r="C43" i="2" s="1"/>
  <c r="D43" i="2" s="1"/>
  <c r="E43" i="2"/>
  <c r="F43" i="2"/>
  <c r="I43" i="2"/>
  <c r="J43" i="2" s="1"/>
  <c r="K43" i="2"/>
  <c r="L43" i="2"/>
  <c r="N43" i="2"/>
  <c r="O43" i="2" s="1"/>
  <c r="P43" i="2"/>
  <c r="Q43" i="2"/>
  <c r="T43" i="2"/>
  <c r="U43" i="2" s="1"/>
  <c r="V43" i="2"/>
  <c r="W43" i="2"/>
  <c r="B44" i="2"/>
  <c r="C44" i="2" s="1"/>
  <c r="D44" i="2" s="1"/>
  <c r="E44" i="2"/>
  <c r="F44" i="2"/>
  <c r="I44" i="2"/>
  <c r="J44" i="2" s="1"/>
  <c r="K44" i="2"/>
  <c r="L44" i="2"/>
  <c r="N44" i="2"/>
  <c r="O44" i="2" s="1"/>
  <c r="P44" i="2"/>
  <c r="Q44" i="2"/>
  <c r="T44" i="2"/>
  <c r="U44" i="2" s="1"/>
  <c r="V44" i="2"/>
  <c r="W44" i="2"/>
  <c r="B45" i="2"/>
  <c r="C45" i="2"/>
  <c r="D45" i="2" s="1"/>
  <c r="E45" i="2"/>
  <c r="F45" i="2"/>
  <c r="I45" i="2"/>
  <c r="J45" i="2" s="1"/>
  <c r="K45" i="2"/>
  <c r="L45" i="2"/>
  <c r="N45" i="2"/>
  <c r="O45" i="2" s="1"/>
  <c r="P45" i="2"/>
  <c r="Q45" i="2"/>
  <c r="T45" i="2"/>
  <c r="U45" i="2" s="1"/>
  <c r="V45" i="2"/>
  <c r="W45" i="2"/>
  <c r="B46" i="2"/>
  <c r="C46" i="2" s="1"/>
  <c r="D46" i="2" s="1"/>
  <c r="E46" i="2"/>
  <c r="F46" i="2"/>
  <c r="I46" i="2"/>
  <c r="J46" i="2" s="1"/>
  <c r="K46" i="2"/>
  <c r="L46" i="2"/>
  <c r="N46" i="2"/>
  <c r="O46" i="2" s="1"/>
  <c r="P46" i="2"/>
  <c r="Q46" i="2"/>
  <c r="T46" i="2"/>
  <c r="U46" i="2" s="1"/>
  <c r="V46" i="2"/>
  <c r="W46" i="2"/>
  <c r="B47" i="2"/>
  <c r="C47" i="2" s="1"/>
  <c r="D47" i="2" s="1"/>
  <c r="E47" i="2"/>
  <c r="F47" i="2"/>
  <c r="I47" i="2"/>
  <c r="J47" i="2" s="1"/>
  <c r="K47" i="2"/>
  <c r="L47" i="2"/>
  <c r="N47" i="2"/>
  <c r="O47" i="2" s="1"/>
  <c r="P47" i="2"/>
  <c r="Q47" i="2"/>
  <c r="T47" i="2"/>
  <c r="U47" i="2" s="1"/>
  <c r="V47" i="2"/>
  <c r="W47" i="2"/>
  <c r="B48" i="2"/>
  <c r="C48" i="2" s="1"/>
  <c r="D48" i="2" s="1"/>
  <c r="E48" i="2"/>
  <c r="F48" i="2"/>
  <c r="I48" i="2"/>
  <c r="J48" i="2" s="1"/>
  <c r="K48" i="2"/>
  <c r="L48" i="2"/>
  <c r="N48" i="2"/>
  <c r="O48" i="2" s="1"/>
  <c r="P48" i="2"/>
  <c r="Q48" i="2"/>
  <c r="T48" i="2"/>
  <c r="U48" i="2" s="1"/>
  <c r="V48" i="2"/>
  <c r="W48" i="2"/>
  <c r="B49" i="2"/>
  <c r="C49" i="2" s="1"/>
  <c r="D49" i="2" s="1"/>
  <c r="E49" i="2"/>
  <c r="F49" i="2"/>
  <c r="I49" i="2"/>
  <c r="J49" i="2" s="1"/>
  <c r="K49" i="2"/>
  <c r="L49" i="2"/>
  <c r="N49" i="2"/>
  <c r="O49" i="2" s="1"/>
  <c r="P49" i="2"/>
  <c r="Q49" i="2"/>
  <c r="T49" i="2"/>
  <c r="U49" i="2" s="1"/>
  <c r="V49" i="2"/>
  <c r="W49" i="2"/>
  <c r="B50" i="2"/>
  <c r="C50" i="2"/>
  <c r="D50" i="2" s="1"/>
  <c r="E50" i="2"/>
  <c r="F50" i="2"/>
  <c r="I50" i="2"/>
  <c r="J50" i="2" s="1"/>
  <c r="K50" i="2"/>
  <c r="L50" i="2"/>
  <c r="N50" i="2"/>
  <c r="O50" i="2" s="1"/>
  <c r="P50" i="2"/>
  <c r="Q50" i="2"/>
  <c r="T50" i="2"/>
  <c r="U50" i="2" s="1"/>
  <c r="V50" i="2"/>
  <c r="W50" i="2"/>
  <c r="B51" i="2"/>
  <c r="C51" i="2" s="1"/>
  <c r="D51" i="2" s="1"/>
  <c r="E51" i="2"/>
  <c r="F51" i="2"/>
  <c r="I51" i="2"/>
  <c r="J51" i="2" s="1"/>
  <c r="K51" i="2"/>
  <c r="L51" i="2"/>
  <c r="N51" i="2"/>
  <c r="O51" i="2" s="1"/>
  <c r="P51" i="2"/>
  <c r="Q51" i="2"/>
  <c r="T51" i="2"/>
  <c r="U51" i="2" s="1"/>
  <c r="V51" i="2"/>
  <c r="W51" i="2"/>
  <c r="B52" i="2"/>
  <c r="C52" i="2" s="1"/>
  <c r="D52" i="2" s="1"/>
  <c r="E52" i="2"/>
  <c r="F52" i="2"/>
  <c r="I52" i="2"/>
  <c r="J52" i="2" s="1"/>
  <c r="K52" i="2"/>
  <c r="L52" i="2"/>
  <c r="N52" i="2"/>
  <c r="O52" i="2" s="1"/>
  <c r="P52" i="2"/>
  <c r="Q52" i="2"/>
  <c r="T52" i="2"/>
  <c r="U52" i="2" s="1"/>
  <c r="V52" i="2"/>
  <c r="W52" i="2"/>
  <c r="B53" i="2"/>
  <c r="C53" i="2" s="1"/>
  <c r="D53" i="2" s="1"/>
  <c r="E53" i="2"/>
  <c r="F53" i="2"/>
  <c r="I53" i="2"/>
  <c r="J53" i="2" s="1"/>
  <c r="K53" i="2"/>
  <c r="L53" i="2"/>
  <c r="N53" i="2"/>
  <c r="O53" i="2" s="1"/>
  <c r="P53" i="2"/>
  <c r="Q53" i="2"/>
  <c r="T53" i="2"/>
  <c r="U53" i="2" s="1"/>
  <c r="V53" i="2"/>
  <c r="W53" i="2"/>
  <c r="B54" i="2"/>
  <c r="C54" i="2" s="1"/>
  <c r="D54" i="2" s="1"/>
  <c r="E54" i="2"/>
  <c r="F54" i="2"/>
  <c r="I54" i="2"/>
  <c r="J54" i="2" s="1"/>
  <c r="K54" i="2"/>
  <c r="L54" i="2"/>
  <c r="N54" i="2"/>
  <c r="O54" i="2" s="1"/>
  <c r="P54" i="2"/>
  <c r="Q54" i="2"/>
  <c r="T54" i="2"/>
  <c r="U54" i="2" s="1"/>
  <c r="V54" i="2"/>
  <c r="W54" i="2"/>
  <c r="B55" i="2"/>
  <c r="C55" i="2"/>
  <c r="D55" i="2" s="1"/>
  <c r="E55" i="2"/>
  <c r="F55" i="2"/>
  <c r="I55" i="2"/>
  <c r="J55" i="2" s="1"/>
  <c r="K55" i="2"/>
  <c r="L55" i="2"/>
  <c r="N55" i="2"/>
  <c r="O55" i="2" s="1"/>
  <c r="P55" i="2"/>
  <c r="Q55" i="2"/>
  <c r="T55" i="2"/>
  <c r="U55" i="2" s="1"/>
  <c r="V55" i="2"/>
  <c r="W5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Drago Malesevic</author>
  </authors>
  <commentList>
    <comment ref="A1" authorId="0" shapeId="0" xr:uid="{DC13EEB5-F9A4-4481-99E4-1CE70E846A6E}">
      <text>
        <r>
          <rPr>
            <b/>
            <sz val="9"/>
            <color indexed="81"/>
            <rFont val="Tahoma"/>
            <family val="2"/>
          </rPr>
          <t>&lt;?xml version="1.0" encoding="utf-8"?&gt;&lt;Schema xmlns:xsd="http://www.w3.org/2001/XMLSchema" xmlns:xsi="http://www.w3.org/2001/XMLSchema-instance" Version="2" Timestamp="1601899148"&gt;&lt;FQL&gt;&lt;Q&gt;FNF^FG_MKT_VALUE(0)&lt;/Q&gt;&lt;R&gt;1&lt;/R&gt;&lt;C&gt;1&lt;/C&gt;&lt;D xsi:type="xsd:double"&gt;9645.609&lt;/D&gt;&lt;/FQL&gt;&lt;FQL&gt;&lt;Q&gt;FBC^FG_MKT_VALUE(0)&lt;/Q&gt;&lt;R&gt;1&lt;/R&gt;&lt;C&gt;1&lt;/C&gt;&lt;D xsi:type="xsd:double"&gt;1767.5419&lt;/D&gt;&lt;/FQL&gt;&lt;FQL&gt;&lt;Q&gt;TBK^FG_MKT_VALUE(0)&lt;/Q&gt;&lt;R&gt;1&lt;/R&gt;&lt;C&gt;1&lt;/C&gt;&lt;D xsi:type="xsd:double"&gt;849.6762&lt;/D&gt;&lt;/FQL&gt;&lt;FQL&gt;&lt;Q&gt;CBOE^FG_MKT_VALUE(0)&lt;/Q&gt;&lt;R&gt;1&lt;/R&gt;&lt;C&gt;1&lt;/C&gt;&lt;D xsi:type="xsd:double"&gt;9515.237&lt;/D&gt;&lt;/FQL&gt;&lt;FQL&gt;&lt;Q&gt;CLGX^FG_MKT_VALUE(0)&lt;/Q&gt;&lt;R&gt;1&lt;/R&gt;&lt;C&gt;1&lt;/C&gt;&lt;D xsi:type="xsd:double"&gt;5370.729&lt;/D&gt;&lt;/FQL&gt;&lt;FQL&gt;&lt;Q&gt;ERIE^FG_MKT_VALUE(0)&lt;/Q&gt;&lt;R&gt;1&lt;/R&gt;&lt;C&gt;1&lt;/C&gt;&lt;D xsi:type="xsd:double"&gt;9931.138&lt;/D&gt;&lt;/FQL&gt;&lt;FQL&gt;&lt;Q&gt;RF^FG_MKT_VALUE(0)&lt;/Q&gt;&lt;R&gt;1&lt;/R&gt;&lt;C&gt;1&lt;/C&gt;&lt;D xsi:type="xsd:double"&gt;11473.983&lt;/D&gt;&lt;/FQL&gt;&lt;FQL&gt;&lt;Q&gt;SASR^FG_MKT_VALUE(0)&lt;/Q&gt;&lt;R&gt;1&lt;/R&gt;&lt;C&gt;1&lt;/C&gt;&lt;D xsi:type="xsd:double"&gt;1137.0776&lt;/D&gt;&lt;/FQL&gt;&lt;FQL&gt;&lt;Q&gt;IBKC^FG_MKT_VALUE(0)&lt;/Q&gt;&lt;R&gt;1&lt;/R&gt;&lt;C&gt;1&lt;/C&gt;&lt;D xsi:type="xsd:double"&gt;2268.4204&lt;/D&gt;&lt;/FQL&gt;&lt;FQL&gt;&lt;Q&gt;EFX^FG_MKT_VALUE(0)&lt;/Q&gt;&lt;R&gt;1&lt;/R&gt;&lt;C&gt;1&lt;/C&gt;&lt;D xsi:type="xsd:double"&gt;19306.805&lt;/D&gt;&lt;/FQL&gt;&lt;FQL&gt;&lt;Q&gt;MHO^FG_MKT_VALUE(0)&lt;/Q&gt;&lt;R&gt;1&lt;/R&gt;&lt;C&gt;1&lt;/C&gt;&lt;D xsi:type="xsd:double"&gt;1335.2695&lt;/D&gt;&lt;/FQL&gt;&lt;FQL&gt;&lt;Q&gt;AEL^FG_MKT_VALUE(0)&lt;/Q&gt;&lt;R&gt;1&lt;/R&gt;&lt;C&gt;1&lt;/C&gt;&lt;D xsi:type="xsd:double"&gt;2919.5583&lt;/D&gt;&lt;/FQL&gt;&lt;FQL&gt;&lt;Q&gt;CODI^FG_MKT_VALUE(0)&lt;/Q&gt;&lt;R&gt;1&lt;/R&gt;&lt;C&gt;1&lt;/C&gt;&lt;D xsi:type="xsd:double"&gt;1242.835&lt;/D&gt;&lt;/FQL&gt;&lt;FQL&gt;&lt;Q&gt;KBH^FG_MKT_VALUE(0)&lt;/Q&gt;&lt;R&gt;1&lt;/R&gt;&lt;C&gt;1&lt;/C&gt;&lt;D xsi:type="xsd:double"&gt;3603.884&lt;/D&gt;&lt;/FQL&gt;&lt;FQL&gt;&lt;Q&gt;SWK^FG_MKT_VALUE(0)&lt;/Q&gt;&lt;R&gt;1&lt;/R&gt;&lt;C&gt;1&lt;/C&gt;&lt;D xsi:type="xsd:double"&gt;26317.191&lt;/D&gt;&lt;/FQL&gt;&lt;FQL&gt;&lt;Q&gt;MHK^FG_MKT_VALUE(0)&lt;/Q&gt;&lt;R&gt;1&lt;/R&gt;&lt;C&gt;1&lt;/C&gt;&lt;D xsi:type="xsd:double"&gt;7275.417&lt;/D&gt;&lt;/FQL&gt;&lt;FQL&gt;&lt;Q&gt;BR^FG_MKT_VALUE(0)&lt;/Q&gt;&lt;R&gt;1&lt;/R&gt;&lt;C&gt;1&lt;/C&gt;&lt;D xsi:type="xsd:double"&gt;15363.764&lt;/D&gt;&lt;/FQL&gt;&lt;FQL&gt;&lt;Q&gt;MDC^FG_MKT_VALUE(0)&lt;/Q&gt;&lt;R&gt;1&lt;/R&gt;&lt;C&gt;1&lt;/C&gt;&lt;D xsi:type="xsd:double"&gt;3108.5706&lt;/D&gt;&lt;/FQL&gt;&lt;FQL&gt;&lt;Q&gt;CCBG^FG_MKT_VALUE(0)&lt;/Q&gt;&lt;R&gt;1&lt;/R&gt;&lt;C&gt;1&lt;/C&gt;&lt;D xsi:type="xsd:double"&gt;332.08215&lt;/D&gt;&lt;/FQL&gt;&lt;FQL&gt;&lt;Q&gt;ZG^FG_MKT_VALUE(0)&lt;/Q&gt;&lt;R&gt;1&lt;/R&gt;&lt;C&gt;1&lt;/C&gt;&lt;D xsi:type="xsd:double"&gt;24514.516&lt;/D&gt;&lt;/FQL&gt;&lt;FQL&gt;&lt;Q&gt;FDEF^FG_MKT_VALUE(0)&lt;/Q&gt;&lt;R&gt;1&lt;/R&gt;&lt;C&gt;1&lt;/C&gt;&lt;D xsi:type="xsd:double"&gt;602.3401&lt;/D&gt;&lt;/FQL&gt;&lt;FQL&gt;&lt;Q&gt;THG^FG_MKT_VALUE(0)&lt;/Q&gt;&lt;R&gt;1&lt;/R&gt;&lt;C&gt;1&lt;/C&gt;&lt;D xsi:type="xsd:double"&gt;3532.0352&lt;/D&gt;&lt;/FQL&gt;&lt;FQL&gt;&lt;Q&gt;OCN^FG_MKT_VALUE(0)&lt;/Q&gt;&lt;R&gt;1&lt;/R&gt;&lt;C&gt;1&lt;/C&gt;&lt;D xsi:type="xsd:double"&gt;203.25453&lt;/D&gt;&lt;/FQL&gt;&lt;FQL&gt;&lt;Q&gt;HTBI^FG_MKT_VALUE(0)&lt;/Q&gt;&lt;R&gt;1&lt;/R&gt;&lt;C&gt;1&lt;/C&gt;&lt;D xsi:type="xsd:double"&gt;235.91661&lt;/D&gt;&lt;/FQL&gt;&lt;FQL&gt;&lt;Q&gt;LEN^FG_MKT_VALUE(0)&lt;/Q&gt;&lt;R&gt;1&lt;/R&gt;&lt;C&gt;1&lt;/C&gt;&lt;D xsi:type="xsd:double"&gt;26226.143&lt;/D&gt;&lt;/FQL&gt;&lt;FQL&gt;&lt;Q&gt;CBSH^FG_MKT_VALUE(0)&lt;/Q&gt;&lt;R&gt;1&lt;/R&gt;&lt;C&gt;1&lt;/C&gt;&lt;D xsi:type="xsd:double"&gt;6346.2275&lt;/D&gt;&lt;/FQL&gt;&lt;FQL&gt;&lt;Q&gt;MAS^FG_MKT_VALUE(0)&lt;/Q&gt;&lt;R&gt;1&lt;/R&gt;&lt;C&gt;1&lt;/C&gt;&lt;D xsi:type="xsd:double"&gt;14397.516&lt;/D&gt;&lt;/FQL&gt;&lt;FQL&gt;&lt;Q&gt;CACC^FG_MKT_VALUE(0)&lt;/Q&gt;&lt;R&gt;1&lt;/R&gt;&lt;C&gt;1&lt;/C&gt;&lt;D xsi:type="xsd:double"&gt;6246.6875&lt;/D&gt;&lt;/FQL&gt;&lt;FQL&gt;&lt;Q&gt;ALLY^FG_MKT_VALUE(0)&lt;/Q&gt;&lt;R&gt;1&lt;/R&gt;&lt;C&gt;1&lt;/C&gt;&lt;D xsi:type="xsd:double"&gt;9902.942&lt;/D&gt;&lt;/FQL&gt;&lt;FQL&gt;&lt;Q&gt;GABC^FG_MKT_VALUE(0)&lt;/Q&gt;&lt;R&gt;1&lt;/R&gt;&lt;C&gt;1&lt;/C&gt;&lt;D xsi:type="xsd:double"&gt;740.6135&lt;/D&gt;&lt;/FQL&gt;&lt;FQL&gt;&lt;Q&gt;PYPL^FG_MKT_VALUE(0)&lt;/Q&gt;&lt;R&gt;1&lt;/R&gt;&lt;C&gt;1&lt;/C&gt;&lt;D xsi:type="xsd:double"&gt;225168.02&lt;/D&gt;&lt;/FQL&gt;&lt;FQL&gt;&lt;Q&gt;COF^FG_MKT_VALUE(0)&lt;/Q&gt;&lt;R&gt;1&lt;/R&gt;&lt;C&gt;1&lt;/C&gt;&lt;D xsi:type="xsd:double"&gt;34220.3&lt;/D&gt;&lt;/FQL&gt;&lt;FQL&gt;&lt;Q&gt;PHM^FG_MKT_VALUE(0)&lt;/Q&gt;&lt;R&gt;1&lt;/R&gt;&lt;C&gt;1&lt;/C&gt;&lt;D xsi:type="xsd:double"&gt;12746.5&lt;/D&gt;&lt;/FQL&gt;&lt;FQL&gt;&lt;Q&gt;APAM^FG_MKT_VALUE(0)&lt;/Q&gt;&lt;R&gt;1&lt;/R&gt;&lt;C&gt;1&lt;/C&gt;&lt;D xsi:type="xsd:double"&gt;2371.3552&lt;/D&gt;&lt;/FQL&gt;&lt;FQL&gt;&lt;Q&gt;CIT^FG_MKT_VALUE(0)&lt;/Q&gt;&lt;R&gt;1&lt;/R&gt;&lt;C&gt;1&lt;/C&gt;&lt;D xsi:type="xsd:double"&gt;1890.1921&lt;/D&gt;&lt;/FQL&gt;&lt;FQL&gt;&lt;Q&gt;ISBC^FG_MKT_VALUE(0)&lt;/Q&gt;&lt;R&gt;1&lt;/R&gt;&lt;C&gt;1&lt;/C&gt;&lt;D xsi:type="xsd:double"&gt;1876.8092&lt;/D&gt;&lt;/FQL&gt;&lt;FQL&gt;&lt;Q&gt;NVR^FG_MKT_VALUE(0)&lt;/Q&gt;&lt;R&gt;1&lt;/R&gt;&lt;C&gt;1&lt;/C&gt;&lt;D xsi:type="xsd:double"&gt;15531.452&lt;/D&gt;&lt;/FQL&gt;&lt;FQL&gt;&lt;Q&gt;RMAX^FG_MKT_VALUE(0)&lt;/Q&gt;&lt;R&gt;1&lt;/R&gt;&lt;C&gt;1&lt;/C&gt;&lt;D xsi:type="xsd:double"&gt;624.7343&lt;/D&gt;&lt;/FQL&gt;&lt;FQL&gt;&lt;Q&gt;VIRT^FG_MKT_VALUE(0)&lt;/Q&gt;&lt;R&gt;1&lt;/R&gt;&lt;C&gt;1&lt;/C&gt;&lt;D xsi:type="xsd:double"&gt;2875.3044&lt;/D&gt;&lt;/FQL&gt;&lt;FQL&gt;&lt;Q&gt;MTG^FG_MKT_VALUE(0)&lt;/Q&gt;&lt;R&gt;1&lt;/R&gt;&lt;C&gt;1&lt;/C&gt;&lt;D xsi:type="xsd:double"&gt;3270.6248&lt;/D&gt;&lt;/FQL&gt;&lt;FQL&gt;&lt;Q&gt;NWHM^FG_MKT_VALUE(0)&lt;/Q&gt;&lt;R&gt;1&lt;/R&gt;&lt;C&gt;1&lt;/C&gt;&lt;D xsi:type="xsd:double"&gt;99.91136&lt;/D&gt;&lt;/FQL&gt;&lt;FQL&gt;&lt;Q&gt;PFBC^FG_MKT_VALUE(0)&lt;/Q&gt;&lt;R&gt;1&lt;/R&gt;&lt;C&gt;1&lt;/C&gt;&lt;D xsi:type="xsd:double"&gt;490.27585&lt;/D&gt;&lt;/FQL&gt;&lt;FQL&gt;&lt;Q&gt;WLTW^FG_MKT_VALUE(0)&lt;/Q&gt;&lt;R&gt;1&lt;/R&gt;&lt;C&gt;1&lt;/C&gt;&lt;D xsi:type="xsd:double"&gt;27009.926&lt;/D&gt;&lt;/FQL&gt;&lt;FQL&gt;&lt;Q&gt;BANC^FG_MKT_VALUE(0)&lt;/Q&gt;&lt;R&gt;1&lt;/R&gt;&lt;C&gt;1&lt;/C&gt;&lt;D xsi:type="xsd:double"&gt;532.95746&lt;/D&gt;&lt;/FQL&gt;&lt;FQL&gt;&lt;Q&gt;SIVB^FG_MKT_VALUE(0)&lt;/Q&gt;&lt;R&gt;1&lt;/R&gt;&lt;C&gt;1&lt;/C&gt;&lt;D xsi:type="xsd:double"&gt;12715.064&lt;/D&gt;&lt;/FQL&gt;&lt;FQL&gt;&lt;Q&gt;FCF^FG_MKT_VALUE(0)&lt;/Q&gt;&lt;R&gt;1&lt;/R&gt;&lt;C&gt;1&lt;/C&gt;&lt;D xsi:type="xsd:double"&gt;789.96826&lt;/D&gt;&lt;/FQL&gt;&lt;FQL&gt;&lt;Q&gt;UCBI^FG_MKT_VALUE(0)&lt;/Q&gt;&lt;R&gt;1&lt;/R&gt;&lt;C&gt;1&lt;/C&gt;&lt;D xsi:type="xsd:double"&gt;1506.3511&lt;/D&gt;&lt;/FQL&gt;&lt;FQL&gt;&lt;Q&gt;SHW^FG_MKT_VALUE(0)&lt;/Q&gt;&lt;R&gt;1&lt;/R&gt;&lt;C&gt;1&lt;/C&gt;&lt;D xsi:type="xsd:double"&gt;62731.418&lt;/D&gt;&lt;/FQL&gt;&lt;FQL&gt;&lt;Q&gt;CNA^FG_MKT_VALUE(0)&lt;/Q&gt;&lt;R&gt;1&lt;/R&gt;&lt;C&gt;1&lt;/C&gt;&lt;D xsi:type="xsd:double"&gt;8244.555&lt;/D&gt;&lt;/FQL&gt;&lt;FQL&gt;&lt;Q&gt;DCOM^FG_MKT_VALUE(0)&lt;/Q&gt;&lt;R&gt;1&lt;/R&gt;&lt;C&gt;1&lt;/C&gt;&lt;D xsi:type="xsd:double"&gt;379.82953&lt;/D&gt;&lt;/FQL&gt;&lt;FQL&gt;&lt;Q&gt;BY^FG_MKT_VALUE(0)&lt;/Q&gt;&lt;R&gt;1&lt;/R&gt;&lt;C&gt;1&lt;/C&gt;&lt;D xsi:type="xsd:double"&gt;447.8816&lt;/D&gt;&lt;/FQL&gt;&lt;FQL&gt;&lt;Q&gt;BLK^FG_MKT_VALUE(0)&lt;/Q&gt;&lt;R&gt;1&lt;/R&gt;&lt;C&gt;1&lt;/C&gt;&lt;D xsi:type="xsd:double"&gt;86934.17&lt;/D&gt;&lt;/FQL&gt;&lt;FQL&gt;&lt;Q&gt;CNOB^FG_MKT_VALUE(0)&lt;/Q&gt;&lt;R&gt;1&lt;/R&gt;&lt;C&gt;1&lt;/C&gt;&lt;D xsi:type="xsd:double"&gt;589.9301&lt;/D&gt;&lt;/FQL&gt;&lt;FQL&gt;&lt;Q&gt;MET^FG_MKT_VALUE(0)&lt;/Q&gt;&lt;R&gt;1&lt;/R&gt;&lt;C&gt;1&lt;/C&gt;&lt;D xsi:type="xsd:double"&gt;34155.36&lt;/D&gt;&lt;/FQL&gt;&lt;FQL&gt;&lt;Q&gt;EZPW^FG_MKT_VALUE(0)&lt;/Q&gt;&lt;R&gt;1&lt;/R&gt;&lt;C&gt;1&lt;/C&gt;&lt;D xsi:type="xsd:double"&gt;275.33887&lt;/D&gt;&lt;/FQL&gt;&lt;FQL&gt;&lt;Q&gt;HFWA^FG_MKT_VALUE(0)&lt;/Q&gt;&lt;R&gt;1&lt;/R&gt;&lt;C&gt;1&lt;/C&gt;&lt;D xsi:type="xsd:double"&gt;681.19183&lt;/D&gt;&lt;/FQL&gt;&lt;FQL&gt;&lt;Q&gt;CTBI^FG_MKT_VALUE(0)&lt;/Q&gt;&lt;R&gt;1&lt;/R&gt;&lt;C&gt;1&lt;/C&gt;&lt;D xsi:type="xsd:double"&gt;519.1063&lt;/D&gt;&lt;/FQL&gt;&lt;FQL&gt;&lt;Q&gt;NBHC^FG_MKT_VALUE(0)&lt;/Q&gt;&lt;R&gt;1&lt;/R&gt;&lt;C&gt;1&lt;/C&gt;&lt;D xsi:type="xsd:double"&gt;822.0004&lt;/D&gt;&lt;/FQL&gt;&lt;FQL&gt;&lt;Q&gt;CMA^FG_MKT_VALUE(0)&lt;/Q&gt;&lt;R&gt;1&lt;/R&gt;&lt;C&gt;1&lt;/C&gt;&lt;D xsi:type="xsd:double"&gt;5468.4043&lt;/D&gt;&lt;/FQL&gt;&lt;FQL&gt;&lt;Q&gt;WMIH^FG_MKT_VALUE(0)&lt;/Q&gt;&lt;R&gt;1&lt;/R&gt;&lt;C&gt;1&lt;/C&gt;&lt;D xsi:type="xsd:double"&gt;1579.0975&lt;/D&gt;&lt;/FQL&gt;&lt;FQL&gt;&lt;Q&gt;SEIC^FG_MKT_VALUE(0)&lt;/Q&gt;&lt;R&gt;1&lt;/R&gt;&lt;C&gt;1&lt;/C&gt;&lt;D xsi:type="xsd:double"&gt;7581.4785&lt;/D&gt;&lt;/FQL&gt;&lt;FQL&gt;&lt;Q&gt;ONB^FG_MKT_VALUE(0)&lt;/Q&gt;&lt;R&gt;1&lt;/R&gt;&lt;C&gt;1&lt;/C&gt;&lt;D xsi:type="xsd:double"&gt;2133.0017&lt;/D&gt;&lt;/FQL&gt;&lt;FQL&gt;&lt;Q&gt;FFIN^FG_MKT_VALUE(0)&lt;/Q&gt;&lt;R&gt;1&lt;/R&gt;&lt;C&gt;1&lt;/C&gt;&lt;D xsi:type="xsd:double"&gt;4070.7231&lt;/D&gt;&lt;/FQL&gt;&lt;FQL&gt;&lt;Q&gt;FIBK^FG_MKT_VALUE(0)&lt;/Q&gt;&lt;R&gt;1&lt;/R&gt;&lt;C&gt;1&lt;/C&gt;&lt;D xsi:type="xsd:double"&gt;2133.0862&lt;/D&gt;&lt;/FQL&gt;&lt;FQL&gt;&lt;Q&gt;UNM^FG_MKT_VALUE(0)&lt;/Q&gt;&lt;R&gt;1&lt;/R&gt;&lt;C&gt;1&lt;/C&gt;&lt;D xsi:type="xsd:double"&gt;3598.888&lt;/D&gt;&lt;/FQL&gt;&lt;FQL&gt;&lt;Q&gt;EQBK^FG_MKT_VALUE(0)&lt;/Q&gt;&lt;R&gt;1&lt;/R&gt;&lt;C&gt;1&lt;/C&gt;&lt;D xsi:type="xsd:double"&gt;241.21005&lt;/D&gt;&lt;/FQL&gt;&lt;FQL&gt;&lt;Q&gt;WSFS^FG_MKT_VALUE(0)&lt;/Q&gt;&lt;R&gt;1&lt;/R&gt;&lt;C&gt;1&lt;/C&gt;&lt;D xsi:type="xsd:double"&gt;1431.1506&lt;/D&gt;&lt;/FQL&gt;&lt;FQL&gt;&lt;Q&gt;FII^FG_MKT_VALUE(0)&lt;/Q&gt;&lt;R&gt;1&lt;/R&gt;&lt;C&gt;1&lt;/C&gt;&lt;D xsi:type="xsd:double"&gt;2198.3003&lt;/D&gt;&lt;/FQL&gt;&lt;FQL&gt;&lt;Q&gt;PRK^FG_MKT_VALUE(0)&lt;/Q&gt;&lt;R&gt;1&lt;/R&gt;&lt;C&gt;1&lt;/C&gt;&lt;D xsi:type="xsd:double"&gt;1377.0917&lt;/D&gt;&lt;/FQL&gt;&lt;FQL&gt;&lt;Q&gt;AXP^FG_MKT_VALUE(0)&lt;/Q&gt;&lt;R&gt;1&lt;/R&gt;&lt;C&gt;1&lt;/C&gt;&lt;D xsi:type="xsd:double"&gt;81812.414&lt;/D&gt;&lt;/FQL&gt;&lt;FQL&gt;&lt;Q&gt;WRLD^FG_MKT_VALUE(0)&lt;/Q&gt;&lt;R&gt;1&lt;/R&gt;&lt;C&gt;1&lt;/C&gt;&lt;D xsi:type="xsd:double"&gt;808.6839&lt;/D&gt;&lt;/FQL&gt;&lt;FQL&gt;&lt;Q&gt;TRV^FG_MKT_VALUE(0)&lt;/Q&gt;&lt;R&gt;1&lt;/R&gt;&lt;C&gt;1&lt;/C&gt;&lt;D xsi:type="xsd:double"&gt;27491.479&lt;/D&gt;&lt;/FQL&gt;&lt;FQL&gt;&lt;Q&gt;ASPS^FG_MKT_VALUE(0)&lt;/Q&gt;&lt;R&gt;1&lt;/R&gt;&lt;C&gt;1&lt;/C&gt;&lt;D xsi:type="xsd:double"&gt;205.39923&lt;/D&gt;&lt;/FQL&gt;&lt;FQL&gt;&lt;Q&gt;FMBH^FG_MKT_VALUE(0)&lt;/Q&gt;&lt;R&gt;1&lt;/R&gt;&lt;C&gt;1&lt;/C&gt;&lt;D xsi:type="xsd:double"&gt;428.07468&lt;/D&gt;&lt;/FQL&gt;&lt;FQL&gt;&lt;Q&gt;QCRH^FG_MKT_VALUE(0)&lt;/Q&gt;&lt;R&gt;1&lt;/R&gt;&lt;C&gt;1&lt;/C&gt;&lt;D xsi:type="xsd:double"&gt;445.5318&lt;/D&gt;&lt;/FQL&gt;&lt;FQL&gt;&lt;Q&gt;BK^FG_MKT_VALUE(0)&lt;/Q&gt;&lt;R&gt;1&lt;/R&gt;&lt;C&gt;1&lt;/C&gt;&lt;D xsi:type="xsd:double"&gt;30774.848&lt;/D&gt;&lt;/FQL&gt;&lt;FQL&gt;&lt;Q&gt;APO^FG_MKT_VALUE(0)&lt;/Q&gt;&lt;R&gt;1&lt;/R&gt;&lt;C&gt;1&lt;/C&gt;&lt;D xsi:type="xsd:double"&gt;19124.926&lt;/D&gt;&lt;/FQL&gt;&lt;FQL&gt;&lt;Q&gt;PRA^FG_MKT_VALUE(0)&lt;/Q&gt;&lt;R&gt;1&lt;/R&gt;&lt;C&gt;1&lt;/C&gt;&lt;D xsi:type="xsd:double"&gt;850.3715&lt;/D&gt;&lt;/FQL&gt;&lt;FQL&gt;&lt;Q&gt;MSBI^FG_MKT_VALUE(0)&lt;/Q&gt;&lt;R&gt;1&lt;/R&gt;&lt;C&gt;1&lt;/C&gt;&lt;D xsi:type="xsd:double"&gt;308.23517&lt;/D&gt;&lt;/FQL&gt;&lt;FQL&gt;&lt;Q&gt;EIG^FG_MKT_VALUE(0)&lt;/Q&gt;&lt;R&gt;1&lt;/R&gt;&lt;C&gt;1&lt;/C&gt;&lt;D xsi:type="xsd:double"&gt;899.7905&lt;/D&gt;&lt;/FQL&gt;&lt;FQL&gt;&lt;Q&gt;HTBK^FG_MKT_VALUE(0)&lt;/Q&gt;&lt;R&gt;1&lt;/R&gt;&lt;C&gt;1&lt;/C&gt;&lt;D xsi:type="xsd:double"&gt;411.3481&lt;/D&gt;&lt;/FQL&gt;&lt;FQL&gt;&lt;Q&gt;CHCO^FG_MKT_VALUE(0)&lt;/Q&gt;&lt;R&gt;1&lt;/R&gt;&lt;C&gt;1&lt;/C&gt;&lt;D xsi:type="xsd:double"&gt;923.17914&lt;/D&gt;&lt;/FQL&gt;&lt;FQL&gt;&lt;Q&gt;HIG^FG_MKT_VALUE(0)&lt;/Q&gt;&lt;R&gt;1&lt;/R&gt;&lt;C&gt;1&lt;/C&gt;&lt;D xsi:type="xsd:double"&gt;13453.843&lt;/D&gt;&lt;/FQL&gt;&lt;FQL&gt;&lt;Q&gt;FPH^FG_MKT_VALUE(0)&lt;/Q&gt;&lt;R&gt;1&lt;/R&gt;&lt;C&gt;1&lt;/C&gt;&lt;D xsi:type="xsd:double"&gt;713.38995&lt;/D&gt;&lt;/FQL&gt;&lt;FQL&gt;&lt;Q&gt;LAZ^FG_MKT_VALUE(0)&lt;/Q&gt;&lt;R&gt;1&lt;/R&gt;&lt;C&gt;1&lt;/C&gt;&lt;D xsi:type="xsd:double"&gt;3872.3845&lt;/D&gt;&lt;/FQL&gt;&lt;FQL&gt;&lt;Q&gt;BX^FG_MKT_VALUE(0)&lt;/Q&gt;&lt;R&gt;1&lt;/R&gt;&lt;C&gt;1&lt;/C&gt;&lt;D xsi:type="xsd:double"&gt;63125.742&lt;/D&gt;&lt;/FQL&gt;&lt;FQL&gt;&lt;Q&gt;CNO^FG_MKT_VALUE(0)&lt;/Q&gt;&lt;R&gt;1&lt;/R&gt;&lt;C&gt;1&lt;/C&gt;&lt;D xsi:type="xsd:double"&gt;2359.621&lt;/D&gt;&lt;/FQL&gt;&lt;FQL&gt;&lt;Q&gt;AMP^FG_MKT_VALUE(0)&lt;/Q&gt;&lt;R&gt;1&lt;/R&gt;&lt;C&gt;1&lt;/C&gt;&lt;D xsi:type="xsd:double"&gt;19104.73&lt;/D&gt;&lt;/FQL&gt;&lt;FQL&gt;&lt;Q&gt;AIG^FG_MKT_VALUE(0)&lt;/Q&gt;&lt;R&gt;1&lt;/R&gt;&lt;C&gt;1&lt;/C&gt;&lt;D xsi:type="xsd:double"&gt;24309.668&lt;/D&gt;&lt;/FQL&gt;&lt;FQL&gt;&lt;Q&gt;WTFC^FG_MKT_VALUE(0)&lt;/Q&gt;&lt;R&gt;1&lt;/R&gt;&lt;C&gt;1&lt;/C&gt;&lt;D xsi:type="xsd:double"&gt;2467.6182&lt;/D&gt;&lt;/FQL&gt;&lt;FQL&gt;&lt;Q&gt;AJG^FG_MKT_VALUE(0)&lt;/Q&gt;&lt;R&gt;1&lt;/R&gt;&lt;C&gt;1&lt;/C&gt;&lt;D xsi:type="xsd:double"&gt;20339.215&lt;/D&gt;&lt;/FQL&gt;&lt;FQL&gt;&lt;Q&gt;TCBI^FG_MKT_VALUE(0)&lt;/Q&gt;&lt;R&gt;1&lt;/R&gt;&lt;C&gt;1&lt;/C&gt;&lt;D xsi:type="xsd:double"&gt;1672.3446&lt;/D&gt;&lt;/FQL&gt;&lt;FQL&gt;&lt;Q&gt;CATY^FG_MKT_VALUE(0)&lt;/Q&gt;&lt;R&gt;1&lt;/R&gt;&lt;C&gt;1&lt;/C&gt;&lt;D xsi:type="xsd:double"&gt;1767.9622&lt;/D&gt;&lt;/FQL&gt;&lt;FQL&gt;&lt;Q&gt;BLD^FG_MKT_VALUE(0)&lt;/Q&gt;&lt;R&gt;1&lt;/R&gt;&lt;C&gt;1&lt;/C&gt;&lt;D xsi:type="xsd:double"&gt;5946.238&lt;/D&gt;&lt;/FQL&gt;&lt;FQL&gt;&lt;Q&gt;ETFC^FG_MKT_VALUE(0)&lt;/Q&gt;&lt;R&gt;1&lt;/R&gt;&lt;C&gt;1&lt;/C&gt;&lt;D xsi:type="xsd:double"&gt;10891.188&lt;/D&gt;&lt;/FQL&gt;&lt;FQL&gt;&lt;Q&gt;TMP^FG_MKT_VALUE(0)&lt;/Q&gt;&lt;R&gt;1&lt;/R&gt;&lt;C&gt;1&lt;/C&gt;&lt;D xsi:type="xsd:double"&gt;855.51855&lt;/D&gt;&lt;/FQL&gt;&lt;FQL&gt;&lt;Q&gt;RLGY^FG_MKT_VALUE(0)&lt;/Q&gt;&lt;R&gt;1&lt;/R&gt;&lt;C&gt;1&lt;/C&gt;&lt;D xsi:type="xsd:double"&gt;1240.937&lt;/D&gt;&lt;/FQL&gt;&lt;FQL&gt;&lt;Q&gt;HOPE^FG_MKT_VALUE(0)&lt;/Q&gt;&lt;R&gt;1&lt;/R&gt;&lt;C&gt;1&lt;/C&gt;&lt;D xsi:type="xsd:double"&gt;953.97046&lt;/D&gt;&lt;/FQL&gt;&lt;FQL&gt;&lt;Q&gt;EBAY^FG_MKT_VALUE(0)&lt;/Q&gt;&lt;R&gt;1&lt;/R&gt;&lt;C&gt;1&lt;/C&gt;&lt;D xsi:type="xsd:double"&gt;36169.848&lt;/D&gt;&lt;/FQL&gt;&lt;FQL&gt;&lt;Q&gt;USB^FG_MKT_VALUE(0)&lt;/Q&gt;&lt;R&gt;1&lt;/R&gt;&lt;C&gt;1&lt;/C&gt;&lt;D xsi:type="xsd:double"&gt;55388.855&lt;/D&gt;&lt;/FQL&gt;&lt;FQL&gt;&lt;Q&gt;ORI^FG_MKT_VALUE(0)&lt;/Q&gt;&lt;R&gt;1&lt;/R&gt;&lt;C&gt;1&lt;/C&gt;&lt;D xsi:type="xsd:double"&gt;4572.7017&lt;/D&gt;&lt;/FQL&gt;&lt;FQL&gt;&lt;Q&gt;SCHW^FG_MKT_VALUE(0)&lt;/Q&gt;&lt;R&gt;1&lt;/R&gt;&lt;C&gt;1&lt;/C&gt;&lt;D xsi:type="xsd:double"&gt;48543.066&lt;/D&gt;&lt;/FQL&gt;&lt;FQL&gt;&lt;Q&gt;TOWN^FG_MKT_VALUE(0)&lt;/Q&gt;&lt;R&gt;1&lt;/R&gt;&lt;C&gt;1&lt;/C&gt;&lt;D xsi:type="xsd:double"&gt;1249.859&lt;/D&gt;&lt;/FQL&gt;&lt;FQL&gt;&lt;Q&gt;FRME^FG_MKT_VALUE(0)&lt;/Q&gt;&lt;R&gt;1&lt;/R&gt;&lt;C&gt;1&lt;/C&gt;&lt;D xsi:type="xsd:double"&gt;1317.3904&lt;/D&gt;&lt;/FQL&gt;&lt;FQL&gt;&lt;Q&gt;FLT^FG_MKT_VALUE(0)&lt;/Q&gt;&lt;R&gt;1&lt;/R&gt;&lt;C&gt;1&lt;/C&gt;&lt;D xsi:type="xsd:double"&gt;19706.81&lt;/D&gt;&lt;/FQL&gt;&lt;FQL&gt;&lt;Q&gt;BZH^FG_MKT_VALUE(0)&lt;/Q&gt;&lt;R&gt;1&lt;/R&gt;&lt;C&gt;1&lt;/C&gt;&lt;D xsi:type="xsd:double"&gt;427.86923&lt;/D&gt;&lt;/FQL&gt;&lt;FQL&gt;&lt;Q&gt;WU^FG_MKT_VALUE(0)&lt;/Q&gt;&lt;R&gt;1&lt;/R&gt;&lt;C&gt;1&lt;/C&gt;&lt;D xsi:type="xsd:double"&gt;8795.485&lt;/D&gt;&lt;/FQL&gt;&lt;FQL&gt;&lt;Q&gt;SFBS^FG_MKT_VALUE(0)&lt;/Q&gt;&lt;R&gt;1&lt;/R&gt;&lt;C&gt;1&lt;/C&gt;&lt;D xsi:type="xsd:double"&gt;1919.83&lt;/D&gt;&lt;/FQL&gt;&lt;FQL&gt;&lt;Q&gt;HMN^FG_MKT_VALUE(0)&lt;/Q&gt;&lt;R&gt;1&lt;/R&gt;&lt;C&gt;1&lt;/C&gt;&lt;D xsi:type="xsd:double"&gt;1395.377&lt;/D&gt;&lt;/FQL&gt;&lt;FQL&gt;&lt;Q&gt;WAL^FG_MKT_VALUE(0)&lt;/Q&gt;&lt;R&gt;1&lt;/R&gt;&lt;C&gt;1&lt;/C&gt;&lt;D xsi:type="xsd:double"&gt;3332.6296&lt;/D&gt;&lt;/FQL&gt;&lt;FQL&gt;&lt;Q&gt;PMT^FG_MKT_VALUE(0)&lt;/Q&gt;&lt;R&gt;1&lt;/R&gt;&lt;C&gt;1&lt;/C&gt;&lt;D xsi:type="xsd:double"&gt;1663.854&lt;/D&gt;&lt;/FQL&gt;&lt;FQL&gt;&lt;Q&gt;SLM^FG_MKT_VALUE(0)&lt;/Q&gt;&lt;R&gt;1&lt;/R&gt;&lt;C&gt;1&lt;/C&gt;&lt;D xsi:type="xsd:double"&gt;3114.4587&lt;/D&gt;&lt;/FQL&gt;&lt;FQL&gt;&lt;Q&gt;AXS^FG_MKT_VALUE(0)&lt;/Q&gt;&lt;R&gt;1&lt;/R&gt;&lt;C&gt;1&lt;/C&gt;&lt;D xsi:type="xsd:double"&gt;3728.8853&lt;/D&gt;&lt;/FQL&gt;&lt;FQL&gt;&lt;Q&gt;HOV^FG_MKT_VALUE(0)&lt;/Q&gt;&lt;R&gt;1&lt;/R&gt;&lt;C&gt;1&lt;/C&gt;&lt;D xsi:type="xsd:double"&gt;220.56264&lt;/D&gt;&lt;/FQL&gt;&lt;FQL&gt;&lt;Q&gt;STC^FG_MKT_VALUE(0)&lt;/Q&gt;&lt;R&gt;1&lt;/R&gt;&lt;C&gt;1&lt;/C&gt;&lt;D xsi:type="xsd:double"&gt;1234.5339&lt;/D&gt;&lt;/FQL&gt;&lt;FQL&gt;&lt;Q&gt;GLRE^FG_MKT_VALUE(0)&lt;/Q&gt;&lt;R&gt;1&lt;/R&gt;&lt;C&gt;1&lt;/C&gt;&lt;D xsi:type="xsd:double"&gt;245.0719&lt;/D&gt;&lt;/FQL&gt;&lt;FQL&gt;&lt;Q&gt;VBTX^FG_MKT_VALUE(0)&lt;/Q&gt;&lt;R&gt;1&lt;/R&gt;&lt;C&gt;1&lt;/C&gt;&lt;D xsi:type="xsd:double"&gt;893.6532&lt;/D&gt;&lt;/FQL&gt;&lt;FQL&gt;&lt;Q&gt;SIGI^FG_MKT_VALUE(0)&lt;/Q&gt;&lt;R&gt;1&lt;/R&gt;&lt;C&gt;1&lt;/C&gt;&lt;D xsi:type="xsd:double"&gt;3129.9673&lt;/D&gt;&lt;/FQL&gt;&lt;FQL&gt;&lt;Q&gt;LOW^FG_MKT_VALUE(0)&lt;/Q&gt;&lt;R&gt;1&lt;/R&gt;&lt;C&gt;1&lt;/C&gt;&lt;D xsi:type="xsd:double"&gt;125822.49&lt;/D&gt;&lt;/FQL&gt;&lt;FQL&gt;&lt;Q&gt;ADS^FG_MKT_VALUE(0)&lt;/Q&gt;&lt;R&gt;1&lt;/R&gt;&lt;C&gt;1&lt;/C&gt;&lt;D xsi:type="xsd:double"&gt;2162.4438&lt;/D&gt;&lt;/FQL&gt;&lt;FQL&gt;&lt;Q&gt;V^FG_MKT_VALUE(0)&lt;/Q&gt;&lt;R&gt;1&lt;/R&gt;&lt;C&gt;1&lt;/C&gt;&lt;D xsi:type="xsd:double"&gt;428680.34&lt;/D&gt;&lt;/FQL&gt;&lt;FQL&gt;&lt;Q&gt;EV^FG_MKT_VALUE(0)&lt;/Q&gt;&lt;R&gt;1&lt;/R&gt;&lt;C&gt;1&lt;/C&gt;&lt;D xsi:type="xsd:double"&gt;4512.1406&lt;/D&gt;&lt;/FQL&gt;&lt;FQL&gt;&lt;Q&gt;UVSP^FG_MKT_VALUE(0)&lt;/Q&gt;&lt;R&gt;1&lt;/R&gt;&lt;C&gt;1&lt;/C&gt;&lt;D xsi:type="xsd:double"&gt;431.9706&lt;/D&gt;&lt;/FQL&gt;&lt;FQL&gt;&lt;Q&gt;MMC^FG_MKT_VALUE(0)&lt;/Q&gt;&lt;R&gt;1&lt;/R&gt;&lt;C&gt;1&lt;/C&gt;&lt;D xsi:type="xsd:double"&gt;58027.96&lt;/D&gt;&lt;/FQL&gt;&lt;FQL&gt;&lt;Q&gt;AFI^FG_MKT_VALUE(0)&lt;/Q&gt;&lt;R&gt;1&lt;/R&gt;&lt;C&gt;1&lt;/C&gt;&lt;D xsi:type="xsd:double"&gt;78.60253&lt;/D&gt;&lt;/FQL&gt;&lt;FQL&gt;&lt;Q&gt;FANH^FG_MKT_VALUE(0)&lt;/Q&gt;&lt;R&gt;1&lt;/R&gt;&lt;C&gt;1&lt;/C&gt;&lt;D xsi:type="xsd:double"&gt;903.67993&lt;/D&gt;&lt;/FQL&gt;&lt;FQL&gt;&lt;Q&gt;TSC^FG_MKT_VALUE(0)&lt;/Q&gt;&lt;R&gt;1&lt;/R&gt;&lt;C&gt;1&lt;/C&gt;&lt;D xsi:type="xsd:double"&gt;415.6164&lt;/D&gt;&lt;/FQL&gt;&lt;FQL&gt;&lt;Q&gt;FDS^FG_MKT_VALUE(0)&lt;/Q&gt;&lt;R&gt;1&lt;/R&gt;&lt;C&gt;1&lt;/C&gt;&lt;D xsi:type="xsd:double"&gt;12299.256&lt;/D&gt;&lt;/FQL&gt;&lt;FQL&gt;&lt;Q&gt;NTRS^FG_MKT_VALUE(0)&lt;/Q&gt;&lt;R&gt;1&lt;/R&gt;&lt;C&gt;1&lt;/C&gt;&lt;D xsi:type="xsd:double"&gt;16316.573&lt;/D&gt;&lt;/FQL&gt;&lt;FQL&gt;&lt;Q&gt;FIS^FG_MKT_VALUE(0)&lt;/Q&gt;&lt;R&gt;1&lt;/R&gt;&lt;C&gt;1&lt;/C&gt;&lt;D xsi:type="xsd:double"&gt;89935.375&lt;/D&gt;&lt;/FQL&gt;&lt;FQL&gt;&lt;Q&gt;RNR^FG_MKT_VALUE(0)&lt;/Q&gt;&lt;R&gt;1&lt;/R&gt;&lt;C&gt;1&lt;/C&gt;&lt;D xsi:type="xsd:double"&gt;8725.294&lt;/D&gt;&lt;/FQL&gt;&lt;FQL&gt;&lt;Q&gt;DHI^FG_MKT_VALUE(0)&lt;/Q&gt;&lt;R&gt;1&lt;/R&gt;&lt;C&gt;1&lt;/C&gt;&lt;D xsi:type="xsd:double"&gt;28328.826&lt;/D&gt;&lt;/FQL&gt;&lt;FQL&gt;&lt;Q&gt;FNB^FG_MKT_VALUE(0)&lt;/Q&gt;&lt;R&gt;1&lt;/R&gt;&lt;C&gt;1&lt;/C&gt;&lt;D xsi:type="xsd:double"&gt;2255.9778&lt;/D&gt;&lt;/FQL&gt;&lt;FQL&gt;&lt;Q&gt;CUBI^FG_MKT_VALUE(0)&lt;/Q&gt;&lt;R&gt;1&lt;/R&gt;&lt;C&gt;1&lt;/C&gt;&lt;D xsi:type="xsd:double"&gt;370.29538&lt;/D&gt;&lt;/FQL&gt;&lt;FQL&gt;&lt;Q&gt;CFFN^FG_MKT_VALUE(0)&lt;/Q&gt;&lt;R&gt;1&lt;/R&gt;&lt;C&gt;1&lt;/C&gt;&lt;D xsi:type="xsd:double"&gt;1498.6545&lt;/D&gt;&lt;/FQL&gt;&lt;FQL&gt;&lt;Q&gt;CADE^FG_MKT_VALUE(0)&lt;/Q&gt;&lt;R&gt;1&lt;/R&gt;&lt;C&gt;1&lt;/C&gt;&lt;D xsi:type="xsd:double"&gt;1177.754&lt;/D&gt;&lt;/FQL&gt;&lt;FQL&gt;&lt;Q&gt;TMK^FG_MKT_VALUE(0)&lt;/Q&gt;&lt;R&gt;1&lt;/R&gt;&lt;C&gt;1&lt;/C&gt;&lt;D xsi:type="xsd:double"&gt;8605.186&lt;/D&gt;&lt;/FQL&gt;&lt;FQL&gt;&lt;Q&gt;GDOT^FG_MKT_VALUE(0)&lt;/Q&gt;&lt;R&gt;1&lt;/R&gt;&lt;C&gt;1&lt;/C&gt;&lt;D xsi:type="xsd:double"&gt;3164.9656&lt;/D&gt;&lt;/FQL&gt;&lt;FQL&gt;&lt;Q&gt;EWBC^FG_MKT_VALUE(0)&lt;/Q&gt;&lt;R&gt;1&lt;/R&gt;&lt;C&gt;1&lt;/C&gt;&lt;D xsi:type="xsd:double"&gt;4749.7188&lt;/D&gt;&lt;/FQL&gt;&lt;FQL&gt;&lt;Q&gt;SRCE^FG_MKT_VALUE(0)&lt;/Q&gt;&lt;R&gt;1&lt;/R&gt;&lt;C&gt;1&lt;/C&gt;&lt;D xsi:type="xsd:double"&gt;813.2692&lt;/D&gt;&lt;/FQL&gt;&lt;FQL&gt;&lt;Q&gt;CNS^FG_MKT_VALUE(0)&lt;/Q&gt;&lt;R&gt;1&lt;/R&gt;&lt;C&gt;1&lt;/C&gt;&lt;D xsi:type="xsd:double"&gt;2720.923&lt;/D&gt;&lt;/FQL&gt;&lt;FQL&gt;&lt;Q&gt;SYF^FG_MKT_VALUE(0)&lt;/Q&gt;&lt;R&gt;1&lt;/R&gt;&lt;C&gt;1&lt;/C&gt;&lt;D xsi:type="xsd:double"&gt;16029.912&lt;/D&gt;&lt;/FQL&gt;&lt;FQL&gt;&lt;Q&gt;NMIH^FG_MKT_VALUE(0)&lt;/Q&gt;&lt;R&gt;1&lt;/R&gt;&lt;C&gt;1&lt;/C&gt;&lt;D xsi:type="xsd:double"&gt;1665.5741&lt;/D&gt;&lt;/FQL&gt;&lt;FQL&gt;&lt;Q&gt;KEY^FG_MKT_VALUE(0)&lt;/Q&gt;&lt;R&gt;1&lt;/R&gt;&lt;C&gt;1&lt;/C&gt;&lt;D xsi:type="xsd:double"&gt;11926.721&lt;/D&gt;&lt;/FQL&gt;&lt;FQL&gt;&lt;Q&gt;AFL^FG_MKT_VALUE(0)&lt;/Q&gt;&lt;R&gt;1&lt;/R&gt;&lt;C&gt;1&lt;/C&gt;&lt;D xsi:type="xsd:double"&gt;26292.195&lt;/D&gt;&lt;/FQL&gt;&lt;FQL&gt;&lt;Q&gt;EBIX^FG_MKT_VALUE(0)&lt;/Q&gt;&lt;R&gt;1&lt;/R&gt;&lt;C&gt;1&lt;/C&gt;&lt;D xsi:type="xsd:double"&gt;659.984&lt;/D&gt;&lt;/FQL&gt;&lt;FQL&gt;&lt;Q&gt;GBL^FG_MKT_VALUE(0)&lt;/Q&gt;&lt;R&gt;1&lt;/R&gt;&lt;C&gt;1&lt;/C&gt;&lt;D xsi:type="xsd:double"&gt;321.42508&lt;/D&gt;&lt;/FQL&gt;&lt;FQL&gt;&lt;Q&gt;MA^FG_MKT_VALUE(0)&lt;/Q&gt;&lt;R&gt;1&lt;/R&gt;&lt;C&gt;1&lt;/C&gt;&lt;D xsi:type="xsd:double"&gt;339189.53&lt;/D&gt;&lt;/FQL&gt;&lt;FQL&gt;&lt;Q&gt;NDAQ^FG_MKT_VALUE(0)&lt;/Q&gt;&lt;R&gt;1&lt;/R&gt;&lt;C&gt;1&lt;/C&gt;&lt;D xsi:type="xsd:double"&gt;20292.434&lt;/D&gt;&lt;/FQL&gt;&lt;FQL&gt;&lt;Q&gt;BOKF^FG_MKT_VALUE(0)&lt;/Q&gt;&lt;R&gt;1&lt;/R&gt;&lt;C&gt;1&lt;/C&gt;&lt;D xsi:type="xsd:double"&gt;3793.7495&lt;/D&gt;&lt;/FQL&gt;&lt;FQL&gt;&lt;Q&gt;PRU^FG_MKT_VALUE(0)&lt;/Q&gt;&lt;R&gt;1&lt;/R&gt;&lt;C&gt;1&lt;/C&gt;&lt;D xsi:type="xsd:double"&gt;25232.6&lt;/D&gt;&lt;/FQL&gt;&lt;FQL&gt;&lt;Q&gt;IBP^FG_MKT_VALUE(0)&lt;/Q&gt;&lt;R&gt;1&lt;/R&gt;&lt;C&gt;1&lt;/C&gt;&lt;D xsi:type="xsd:double"&gt;3249.6028&lt;/D&gt;&lt;/FQL&gt;&lt;FQL&gt;&lt;Q&gt;AMG^FG_MKT_VALUE(0)&lt;/Q&gt;&lt;R&gt;1&lt;/R&gt;&lt;C&gt;1&lt;/C&gt;&lt;D xsi:type="xsd:double"&gt;3216.819&lt;/D&gt;&lt;/FQL&gt;&lt;FQL&gt;&lt;Q&gt;TCPC^FG_MKT_VALUE(0)&lt;/Q&gt;&lt;R&gt;1&lt;/R&gt;&lt;C&gt;1&lt;/C&gt;&lt;D xsi:type="xsd:double"&gt;577.673&lt;/D&gt;&lt;/FQL&gt;&lt;FQL&gt;&lt;Q&gt;PNFP^FG_MKT_VALUE(0)&lt;/Q&gt;&lt;R&gt;1&lt;/R&gt;&lt;C&gt;1&lt;/C&gt;&lt;D xsi:type="xsd:double"&gt;2847.9497&lt;/D&gt;&lt;/FQL&gt;&lt;FQL&gt;&lt;Q&gt;UBSI^FG_MKT_VALUE(0)&lt;/Q&gt;&lt;R&gt;1&lt;/R&gt;&lt;C&gt;1&lt;/C&gt;&lt;D xsi:type="xsd:double"&gt;3049.2427&lt;/D&gt;&lt;/FQL&gt;&lt;FQL&gt;&lt;Q&gt;PNC^FG_MKT_VALUE(0)&lt;/Q&gt;&lt;R&gt;1&lt;/R&gt;&lt;C&gt;1&lt;/C&gt;&lt;D xsi:type="xsd:double"&gt;47612.258&lt;/D&gt;&lt;/FQL&gt;&lt;FQL&gt;&lt;Q&gt;IBTX^FG_MKT_VALUE(0)&lt;/Q&gt;&lt;R&gt;1&lt;/R&gt;&lt;C&gt;1&lt;/C&gt;&lt;D xsi:type="xsd:double"&gt;1969.9911&lt;/D&gt;&lt;/FQL&gt;&lt;FQL&gt;&lt;Q&gt;ENV^FG_MKT_VALUE(0)&lt;/Q&gt;&lt;R&gt;1&lt;/R&gt;&lt;C&gt;1&lt;/C&gt;&lt;D xsi:type="xsd:double"&gt;4146.935&lt;/D&gt;&lt;/FQL&gt;&lt;FQL&gt;&lt;Q&gt;MKTX^FG_MKT_VALUE(0)&lt;/Q&gt;&lt;R&gt;1&lt;/R&gt;&lt;C&gt;1&lt;/C&gt;&lt;D xsi:type="xsd:double"&gt;18322.104&lt;/D&gt;&lt;/FQL&gt;&lt;FQL&gt;&lt;Q&gt;KKR^FG_MKT_VALUE(0)&lt;/Q&gt;&lt;R&gt;1&lt;/R&gt;&lt;C&gt;1&lt;/C&gt;&lt;D xsi:type="xsd:double"&gt;19631.441&lt;/D&gt;&lt;/FQL&gt;&lt;FQL&gt;&lt;Q&gt;JKHY^FG_MKT_VALUE(0)&lt;/Q&gt;&lt;R&gt;1&lt;/R&gt;&lt;C&gt;1&lt;/C&gt;&lt;D xsi:type="xsd:double"&gt;12382.249&lt;/D&gt;&lt;/FQL&gt;&lt;FQL&gt;&lt;Q&gt;SSB^FG_MKT_VALUE(0)&lt;/Q&gt;&lt;R&gt;1&lt;/R&gt;&lt;C&gt;1&lt;/C&gt;&lt;D xsi:type="xsd:double"&gt;3495.0461&lt;/D&gt;&lt;/FQL&gt;&lt;FQL&gt;&lt;Q&gt;FISV^FG_MKT_VALUE(0)&lt;/Q&gt;&lt;R&gt;1&lt;/R&gt;&lt;C&gt;1&lt;/C&gt;&lt;D xsi:type="xsd:double"&gt;68069.93&lt;/D&gt;&lt;/FQL&gt;&lt;FQL&gt;&lt;Q&gt;GBCI^FG_MKT_VALUE(0)&lt;/Q&gt;&lt;R&gt;1&lt;/R&gt;&lt;C&gt;1&lt;/C&gt;&lt;D xsi:type="xsd:double"&gt;3204.7917&lt;/D&gt;&lt;/FQL&gt;&lt;FQL&gt;&lt;Q&gt;CINF^FG_MKT_VALUE(0)&lt;/Q&gt;&lt;R&gt;1&lt;/R&gt;&lt;C&gt;1&lt;/C&gt;&lt;D xsi:type="xsd:double"&gt;12511.225&lt;/D&gt;&lt;/FQL&gt;&lt;FQL&gt;&lt;Q&gt;NNI^FG_MKT_VALUE(0)&lt;/Q&gt;&lt;R&gt;1&lt;/R&gt;&lt;C&gt;1&lt;/C&gt;&lt;D xsi:type="xsd:double"&gt;2438.9653&lt;/D&gt;&lt;/FQL&gt;&lt;FQL&gt;&lt;Q&gt;STL^FG_MKT_VALUE(0)&lt;/Q&gt;&lt;R&gt;1&lt;/R&gt;&lt;C&gt;1&lt;/C&gt;&lt;D xsi:type="xsd:double"&gt;2170.3745&lt;/D&gt;&lt;/FQL&gt;&lt;FQL&gt;&lt;Q&gt;SNV^FG_MKT_VALUE(0)&lt;/Q&gt;&lt;R&gt;1&lt;/R&gt;&lt;C&gt;1&lt;/C&gt;&lt;D xsi:type="xsd:double"&gt;3292.4458&lt;/D&gt;&lt;/FQL&gt;&lt;FQL&gt;&lt;Q&gt;R^FG_MKT_VALUE(0)&lt;/Q&gt;&lt;R&gt;1&lt;/R&gt;&lt;C&gt;1&lt;/C&gt;&lt;D xsi:type="xsd:double"&gt;2371.2566&lt;/D&gt;&lt;/FQL&gt;&lt;FQL&gt;&lt;Q&gt;SYBT^FG_MKT_VALUE(0)&lt;/Q&gt;&lt;R&gt;1&lt;/R&gt;&lt;C&gt;1&lt;/C&gt;&lt;D xsi:type="xsd:double"&gt;791.5949&lt;/D&gt;&lt;/FQL&gt;&lt;FQL&gt;&lt;Q&gt;NAVI^FG_MKT_VALUE(0)&lt;/Q&gt;&lt;R&gt;1&lt;/R&gt;&lt;C&gt;1&lt;/C&gt;&lt;D xsi:type="xsd:double"&gt;1681.3472&lt;/D&gt;&lt;/FQL&gt;&lt;FQL&gt;&lt;Q&gt;FBHS^FG_MKT_VALUE(0)&lt;/Q&gt;&lt;R&gt;1&lt;/R&gt;&lt;C&gt;1&lt;/C&gt;&lt;D xsi:type="xsd:double"&gt;12090.712&lt;/D&gt;&lt;/FQL&gt;&lt;FQL&gt;&lt;Q&gt;GPN^FG_MKT_VALUE(0)&lt;/Q&gt;&lt;R&gt;1&lt;/R&gt;&lt;C&gt;1&lt;/C&gt;&lt;D xsi:type="xsd:double"&gt;53393.93&lt;/D&gt;&lt;/FQL&gt;&lt;FQL&gt;&lt;Q&gt;AGO^FG_MKT_VALUE(0)&lt;/Q&gt;&lt;R&gt;1&lt;/R&gt;&lt;C&gt;1&lt;/C&gt;&lt;D xsi:type="xsd:double"&gt;2133.4788&lt;/D&gt;&lt;/FQL&gt;&lt;FQL&gt;&lt;Q&gt;RNST^FG_MKT_VALUE(0)&lt;/Q&gt;&lt;R&gt;1&lt;/R&gt;&lt;C&gt;1&lt;/C&gt;&lt;D xsi:type="xsd:double"&gt;1394.4496&lt;/D&gt;&lt;/FQL&gt;&lt;FQL&gt;&lt;Q&gt;BMTC^FG_MKT_VALUE(0)&lt;/Q&gt;&lt;R&gt;1&lt;/R&gt;&lt;C&gt;1&lt;/C&gt;&lt;D xsi:type="xsd:double"&gt;513.956&lt;/D&gt;&lt;/FQL&gt;&lt;FQL&gt;&lt;Q&gt;ECPG^FG_MKT_VALUE(0)&lt;/Q&gt;&lt;R&gt;1&lt;/R&gt;&lt;C&gt;1&lt;/C&gt;&lt;D xsi:type="xsd:double"&gt;1223.4668&lt;/D&gt;&lt;/FQL&gt;&lt;FQL&gt;&lt;Q&gt;CME^FG_MKT_VALUE(0)&lt;/Q&gt;&lt;R&gt;1&lt;/R&gt;&lt;C&gt;1&lt;/C&gt;&lt;D xsi:type="xsd:double"&gt;60425.09&lt;/D&gt;&lt;/FQL&gt;&lt;FQL&gt;&lt;Q&gt;LBAI^FG_MKT_VALUE(0)&lt;/Q&gt;&lt;R&gt;1&lt;/R&gt;&lt;C&gt;1&lt;/C&gt;&lt;D xsi:type="xsd:double"&gt;516.28357&lt;/D&gt;&lt;/FQL&gt;&lt;FQL&gt;&lt;Q&gt;GWRE^FG_MKT_VALUE(0)&lt;/Q&gt;&lt;R&gt;1&lt;/R&gt;&lt;C&gt;1&lt;/C&gt;&lt;D xsi:type="xsd:double"&gt;8610.426&lt;/D&gt;&lt;/FQL&gt;&lt;FQL&gt;&lt;Q&gt;VRSK^FG_MKT_VALUE(0)&lt;/Q&gt;&lt;R&gt;1&lt;/R&gt;&lt;C&gt;1&lt;/C&gt;&lt;D xsi:type="xsd:double"&gt;29570.492&lt;/D&gt;&lt;/FQL&gt;&lt;FQL&gt;&lt;Q&gt;CRMT^FG_MKT_VALUE(0)&lt;/Q&gt;&lt;R&gt;1&lt;/R&gt;&lt;C&gt;1&lt;/C&gt;&lt;D xsi:type="xsd:double"&gt;604.1548&lt;/D&gt;&lt;/FQL&gt;&lt;FQL&gt;&lt;Q&gt;LADR^FG_MKT_VALUE(0)&lt;/Q&gt;&lt;R&gt;1&lt;/R&gt;&lt;C&gt;1&lt;/C&gt;&lt;D xsi:type="xsd:double"&gt;875.2718&lt;/D&gt;&lt;/FQL&gt;&lt;FQL&gt;&lt;Q&gt;FBK^FG_MKT_VALUE(0)&lt;/Q&gt;&lt;R&gt;1&lt;/R&gt;&lt;C&gt;1&lt;/C&gt;&lt;D xsi:type="xsd:double"&gt;1231.7686&lt;/D&gt;&lt;/FQL&gt;&lt;FQL&gt;&lt;Q&gt;BRO^FG_MKT_VALUE(0)&lt;/Q&gt;&lt;R&gt;1&lt;/R&gt;&lt;C&gt;1&lt;/C&gt;&lt;D xsi:type="xsd:double"&gt;12828.443&lt;/D&gt;&lt;/FQL&gt;&lt;FQL&gt;&lt;Q&gt;MTB^FG_MKT_VALUE(0)&lt;/Q&gt;&lt;R&gt;1&lt;/R&gt;&lt;C&gt;1&lt;/C&gt;&lt;D xsi:type="xsd:double"&gt;11999.692&lt;/D&gt;&lt;/FQL&gt;&lt;FQL&gt;&lt;Q&gt;CHFC^FG_MKT_VALUE(0)&lt;/Q&gt;&lt;R&gt;1&lt;/R&gt;&lt;C&gt;1&lt;/C&gt;&lt;D xsi:type="xsd:double"&gt;3734.3&lt;/D&gt;&lt;/FQL&gt;&lt;FQL&gt;&lt;Q&gt;TFSL^FG_MKT_VALUE(0)&lt;/Q&gt;&lt;R&gt;1&lt;/R&gt;&lt;C&gt;1&lt;/C&gt;&lt;D xsi:type="xsd:double"&gt;4367.523&lt;/D&gt;&lt;/FQL&gt;&lt;FQL&gt;&lt;Q&gt;OFG^FG_MKT_VALUE(0)&lt;/Q&gt;&lt;R&gt;1&lt;/R&gt;&lt;C&gt;1&lt;/C&gt;&lt;D xsi:type="xsd:double"&gt;666.9352&lt;/D&gt;&lt;/FQL&gt;&lt;FQL&gt;&lt;Q&gt;DFS^FG_MKT_VALUE(0)&lt;/Q&gt;&lt;R&gt;1&lt;/R&gt;&lt;C&gt;1&lt;/C&gt;&lt;D xsi:type="xsd:double"&gt;18667.166&lt;/D&gt;&lt;/FQL&gt;&lt;FQL&gt;&lt;Q&gt;FAF^FG_MKT_VALUE(0)&lt;/Q&gt;&lt;R&gt;1&lt;/R&gt;&lt;C&gt;1&lt;/C&gt;&lt;D xsi:type="xsd:double"&gt;5821.2915&lt;/D&gt;&lt;/FQL&gt;&lt;FQL&gt;&lt;Q&gt;AMSF^FG_MKT_VALUE(0)&lt;/Q&gt;&lt;R&gt;1&lt;/R&gt;&lt;C&gt;1&lt;/C&gt;&lt;D xsi:type="xsd:double"&gt;1117.5309&lt;/D&gt;&lt;/FQL&gt;&lt;FQL&gt;&lt;Q&gt;HBHC^FG_MKT_VALUE(0)&lt;/Q&gt;&lt;R&gt;1&lt;/R&gt;&lt;C&gt;1&lt;/C&gt;&lt;D xsi:type="xsd:double"&gt;1695.0975&lt;/D&gt;&lt;/FQL&gt;&lt;FQL&gt;&lt;Q&gt;MORN^FG_MKT_VALUE(0)&lt;/Q&gt;&lt;R&gt;1&lt;/R&gt;&lt;C&gt;1&lt;/C&gt;&lt;D xsi:type="xsd:double"&gt;7039.506&lt;/D&gt;&lt;/FQL&gt;&lt;FQL&gt;&lt;Q&gt;CFG^FG_MKT_VALUE(0)&lt;/Q&gt;&lt;R&gt;1&lt;/R&gt;&lt;C&gt;1&lt;/C&gt;&lt;D xsi:type="xsd:double"&gt;11187.1875&lt;/D&gt;&lt;/FQL&gt;&lt;FQL&gt;&lt;Q&gt;FBP^FG_MKT_VALUE(0)&lt;/Q&gt;&lt;R&gt;1&lt;/R&gt;&lt;C&gt;1&lt;/C&gt;&lt;D xsi:type="xsd:double"&gt;1232.5928&lt;/D&gt;&lt;/FQL&gt;&lt;FQL&gt;&lt;Q&gt;BPOP^FG_MKT_VALUE(0)&lt;/Q&gt;&lt;R&gt;1&lt;/R&gt;&lt;C&gt;1&lt;/C&gt;&lt;D xsi:type="xsd:double"&gt;3183.4177&lt;/D&gt;&lt;/FQL&gt;&lt;FQL&gt;&lt;Q&gt;HD^FG_MKT_VALUE(0)&lt;/Q&gt;&lt;R&gt;1&lt;/R&gt;&lt;C&gt;1&lt;/C&gt;&lt;D xsi:type="xsd:double"&gt;300666.03&lt;/D&gt;&lt;/FQL&gt;&lt;FQL&gt;&lt;Q&gt;SBSI^FG_MKT_VALUE(0)&lt;/Q&gt;&lt;R&gt;1&lt;/R&gt;&lt;C&gt;1&lt;/C&gt;&lt;D xsi:type="xsd:double"&gt;825.50214&lt;/D&gt;&lt;/FQL&gt;&lt;FQL&gt;&lt;Q&gt;OZRK^FG_MKT_VALUE(0)&lt;/Q&gt;&lt;R&gt;1&lt;/R&gt;&lt;C&gt;1&lt;/C&gt;&lt;D xsi:type="xsd:double"&gt;2838.8672&lt;/D&gt;&lt;/FQL&gt;&lt;FQL&gt;&lt;Q&gt;BKU^FG_MKT_VALUE(0)&lt;/Q&gt;&lt;R&gt;1&lt;/R&gt;&lt;C&gt;1&lt;/C&gt;&lt;D xsi:type="xsd:double"&gt;2123.3958&lt;/D&gt;&lt;/FQL&gt;&lt;FQL&gt;&lt;Q&gt;IVZ^FG_MKT_VALUE(0)&lt;/Q&gt;&lt;R&gt;1&lt;/R&gt;&lt;C&gt;1&lt;/C&gt;&lt;D xsi:type="xsd:double"&gt;5441.117&lt;/D&gt;&lt;/FQL&gt;&lt;FQL&gt;&lt;Q&gt;RDN^FG_MKT_VALUE(0)&lt;/Q&gt;&lt;R&gt;1&lt;/R&gt;&lt;C&gt;1&lt;/C&gt;&lt;D xsi:type="xsd:double"&gt;3007.3977&lt;/D&gt;&lt;/FQL&gt;&lt;FQL&gt;&lt;Q&gt;AWI^FG_MKT_VALUE(0)&lt;/Q&gt;&lt;R&gt;1&lt;/R&gt;&lt;C&gt;1&lt;/C&gt;&lt;D xsi:type="xsd:double"&gt;3372.652&lt;/D&gt;&lt;/FQL&gt;&lt;FQL&gt;&lt;Q&gt;BGCP^FG_MKT_VALUE(0)&lt;/Q&gt;&lt;R&gt;1&lt;/R&gt;&lt;C&gt;1&lt;/C&gt;&lt;D xsi:type="xsd:double"&gt;931.45557&lt;/D&gt;&lt;/FQL&gt;&lt;FQL&gt;&lt;Q&gt;OC^FG_MKT_VALUE(0)&lt;/Q&gt;&lt;R&gt;1&lt;/R&gt;&lt;C&gt;1&lt;/C&gt;&lt;D xsi:type="xsd:double"&gt;7634.4297&lt;/D&gt;&lt;/FQL&gt;&lt;FQL&gt;&lt;Q&gt;SSNC^FG_MKT_VALUE(0)&lt;/Q&gt;&lt;R&gt;1&lt;/R&gt;&lt;C&gt;1&lt;/C&gt;&lt;D xsi:type="xsd:double"&gt;15869.503&lt;/D&gt;&lt;/FQL&gt;&lt;FQL&gt;&lt;Q&gt;ESNT^FG_MKT_VALUE(0)&lt;/Q&gt;&lt;R&gt;1&lt;/R&gt;&lt;C&gt;1&lt;/C&gt;&lt;D xsi:type="xsd:double"&gt;4462.0684&lt;/D&gt;&lt;/FQL&gt;&lt;FQL&gt;&lt;Q&gt;GNW^FG_MKT_VALUE(0)&lt;/Q&gt;&lt;R&gt;1&lt;/R&gt;&lt;C&gt;1&lt;/C&gt;&lt;D xsi:type="xsd:double"&gt;1724.079&lt;/D&gt;&lt;/FQL&gt;&lt;FQL&gt;&lt;Q&gt;UMPQ^FG_MKT_VALUE(0)&lt;/Q&gt;&lt;R&gt;1&lt;/R&gt;&lt;C&gt;1&lt;/C&gt;&lt;D xsi:type="xsd:double"&gt;2501.722&lt;/D&gt;&lt;/FQL&gt;&lt;FQL&gt;&lt;Q&gt;AIZ^FG_MKT_VALUE(0)&lt;/Q&gt;&lt;R&gt;1&lt;/R&gt;&lt;C&gt;1&lt;/C&gt;&lt;D xsi:type="xsd:double"&gt;7362.365&lt;/D&gt;&lt;/FQL&gt;&lt;FQL&gt;&lt;Q&gt;FITB^FG_MKT_VALUE(0)&lt;/Q&gt;&lt;R&gt;1&lt;/R&gt;&lt;C&gt;1&lt;/C&gt;&lt;D xsi:type="xsd:double"&gt;15590.956&lt;/D&gt;&lt;/FQL&gt;&lt;FQL&gt;&lt;Q&gt;WASH^FG_MKT_VALUE(0)&lt;/Q&gt;&lt;R&gt;1&lt;/R&gt;&lt;C&gt;1&lt;/C&gt;&lt;D xsi:type="xsd:double"&gt;543.3511&lt;/D&gt;&lt;/FQL&gt;&lt;FQL&gt;&lt;Q&gt;HOMB^FG_MKT_VALUE(0)&lt;/Q&gt;&lt;R&gt;1&lt;/R&gt;&lt;C&gt;1&lt;/C&gt;&lt;D xsi:type="xsd:double"&gt;2611.9067&lt;/D&gt;&lt;/FQL&gt;&lt;FQL&gt;&lt;Q&gt;KMPR^FG_MKT_VALUE(0)&lt;/Q&gt;&lt;R&gt;1&lt;/R&gt;&lt;C&gt;1&lt;/C&gt;&lt;D xsi:type="xsd:double"&gt;4376.5103&lt;/D&gt;&lt;/FQL&gt;&lt;FQL&gt;&lt;Q&gt;SQ^FG_MKT_VALUE(0)&lt;/Q&gt;&lt;R&gt;1&lt;/R&gt;&lt;C&gt;1&lt;/C&gt;&lt;D xsi:type="xsd:double"&gt;75227.42&lt;/D&gt;&lt;/FQL&gt;&lt;FQL&gt;&lt;Q&gt;BRK.B^FG_MKT_VALUE(0)&lt;/Q&gt;&lt;R&gt;1&lt;/R&gt;&lt;C&gt;1&lt;/C&gt;&lt;D xsi:type="xsd:double"&gt;504344.06&lt;/D&gt;&lt;/FQL&gt;&lt;FQL&gt;&lt;Q&gt;PRAA^FG_MKT_VALUE(0)&lt;/Q&gt;&lt;R&gt;1&lt;/R&gt;&lt;C&gt;1&lt;/C&gt;&lt;D xsi:type="xsd:double"&gt;1848.2487&lt;/D&gt;&lt;/FQL&gt;&lt;FQL&gt;&lt;Q&gt;CPF^FG_MKT_VALUE(0)&lt;/Q&gt;&lt;R&gt;1&lt;/R&gt;&lt;C&gt;1&lt;/C&gt;&lt;D xsi:type="xsd:double"&gt;391.90646&lt;/D&gt;&lt;/FQL&gt;&lt;FQL&gt;&lt;Q&gt;FICO^FG_MKT_VALUE(0)&lt;/Q&gt;&lt;R&gt;1&lt;/R&gt;&lt;C&gt;1&lt;/C&gt;&lt;D xsi:type="xsd:double"&gt;12577.619&lt;/D&gt;&lt;/FQL&gt;&lt;FQL&gt;&lt;Q&gt;PJC^FG_MKT_VALUE(0)&lt;/Q&gt;&lt;R&gt;1&lt;/R&gt;&lt;C&gt;1&lt;/C&gt;&lt;D xsi:type="xsd:double"&gt;1348.8213&lt;/D&gt;&lt;/FQL&gt;&lt;FQL&gt;&lt;Q&gt;MAIN^FG_MKT_VALUE(0)&lt;/Q&gt;&lt;R&gt;1&lt;/R&gt;&lt;C&gt;1&lt;/C&gt;&lt;D xsi:type="xsd:double"&gt;2025.358&lt;/D&gt;&lt;/FQL&gt;&lt;FQL&gt;&lt;Q&gt;BANR^FG_MKT_VALUE(0)&lt;/Q&gt;&lt;R&gt;1&lt;/R&gt;&lt;C&gt;1&lt;/C&gt;&lt;D xsi:type="xsd:double"&gt;1172.8909&lt;/D&gt;&lt;/FQL&gt;&lt;FQL&gt;&lt;Q&gt;AL^FG_MKT_VALUE(0)&lt;/Q&gt;&lt;R&gt;1&lt;/R&gt;&lt;C&gt;1&lt;/C&gt;&lt;D xsi:type="xsd:double"&gt;3532.838&lt;/D&gt;&lt;/FQL&gt;&lt;FQL&gt;&lt;Q&gt;WFC^FG_MKT_VALUE(0)&lt;/Q&gt;&lt;R&gt;1&lt;/R&gt;&lt;C&gt;1&lt;/C&gt;&lt;D xsi:type="xsd:double"&gt;98839.99&lt;/D&gt;&lt;/FQL&gt;&lt;FQL&gt;&lt;Q&gt;FULT^FG_MKT_VALUE(0)&lt;/Q&gt;&lt;R&gt;1&lt;/R&gt;&lt;C&gt;1&lt;/C&gt;&lt;D xsi:type="xsd:double"&gt;1570.4873&lt;/D&gt;&lt;/FQL&gt;&lt;FQL&gt;&lt;Q&gt;BXS^FG_MKT_VALUE(0)&lt;/Q&gt;&lt;R&gt;1&lt;/R&gt;&lt;C&gt;1&lt;/C&gt;&lt;D xsi:type="xsd:double"&gt;2159.4453&lt;/D&gt;&lt;/FQL&gt;&lt;FQL&gt;&lt;Q&gt;STFC^FG_MKT_VALUE(0)&lt;/Q&gt;&lt;R&gt;1&lt;/R&gt;&lt;C&gt;1&lt;/C&gt;&lt;D xsi:type="xsd:double"&gt;588.74164&lt;/D&gt;&lt;/FQL&gt;&lt;FQL&gt;&lt;Q&gt;AON^FG_MKT_VALUE(0)&lt;/Q&gt;&lt;R&gt;1&lt;/R&gt;&lt;C&gt;1&lt;/C&gt;&lt;D xsi:type="xsd:double"&gt;47608.707&lt;/D&gt;&lt;/FQL&gt;&lt;FQL&gt;&lt;Q&gt;FMBI^FG_MKT_VALUE(0)&lt;/Q&gt;&lt;R&gt;1&lt;/R&gt;&lt;C&gt;1&lt;/C&gt;&lt;D xsi:type="xsd:double"&gt;1268.7966&lt;/D&gt;&lt;/FQL&gt;&lt;FQL&gt;&lt;Q&gt;TMHC^FG_MKT_VALUE(0)&lt;/Q&gt;&lt;R&gt;1&lt;/R&gt;&lt;C&gt;1&lt;/C&gt;&lt;D xsi:type="xsd:double"&gt;3361.6946&lt;/D&gt;&lt;/FQL&gt;&lt;FQL&gt;&lt;Q&gt;JPM^FG_MKT_VALUE(0)&lt;/Q&gt;&lt;R&gt;1&lt;/R&gt;&lt;C&gt;1&lt;/C&gt;&lt;D xsi:type="xsd:double"&gt;298329.56&lt;/D&gt;&lt;/FQL&gt;&lt;FQL&gt;&lt;Q&gt;WD^FG_MKT_VALUE(0)&lt;/Q&gt;&lt;R&gt;1&lt;/R&gt;&lt;C&gt;1&lt;/C&gt;&lt;D xsi:type="xsd:double"&gt;1794.7065&lt;/D&gt;&lt;/FQL&gt;&lt;FQL&gt;&lt;Q&gt;BOFI^FG_MKT_VALUE(0)&lt;/Q&gt;&lt;R&gt;1&lt;/R&gt;&lt;C&gt;1&lt;/C&gt;&lt;D xsi:type="xsd:double"&gt;1460.9348&lt;/D&gt;&lt;/FQL&gt;&lt;FQL&gt;&lt;Q&gt;ESGR^FG_MKT_VALUE(0)&lt;/Q&gt;&lt;R&gt;1&lt;/R&gt;&lt;C&gt;1&lt;/C&gt;&lt;D xsi:type="xsd:double"&gt;3641.5483&lt;/D&gt;&lt;/FQL&gt;&lt;FQL&gt;&lt;Q&gt;SAFT^FG_MKT_VALUE(0)&lt;/Q&gt;&lt;R&gt;1&lt;/R&gt;&lt;C&gt;1&lt;/C&gt;&lt;D xsi:type="xsd:double"&gt;1023.2434&lt;/D&gt;&lt;/FQL&gt;&lt;FQL&gt;&lt;Q&gt;STBA^FG_MKT_VALUE(0)&lt;/Q&gt;&lt;R&gt;1&lt;/R&gt;&lt;C&gt;1&lt;/C&gt;&lt;D xsi:type="xsd:double"&gt;720.65936&lt;/D&gt;&lt;/FQL&gt;&lt;FQL&gt;&lt;Q&gt;TOL^FG_MKT_VALUE(0)&lt;/Q&gt;&lt;R&gt;1&lt;/R&gt;&lt;C&gt;1&lt;/C&gt;&lt;D xsi:type="xsd:double"&gt;6282.652&lt;/D&gt;&lt;/FQL&gt;&lt;FQL&gt;&lt;Q&gt;HBNC^FG_MKT_VALUE(0)&lt;/Q&gt;&lt;R&gt;1&lt;/R&gt;&lt;C&gt;1&lt;/C&gt;&lt;D xsi:type="xsd:double"&gt;458.04874&lt;/D&gt;&lt;/FQL&gt;&lt;FQL&gt;&lt;Q&gt;ARCC^FG_MKT_VALUE(0)&lt;/Q&gt;&lt;R&gt;1&lt;/R&gt;&lt;C&gt;1&lt;/C&gt;&lt;D xsi:type="xsd:double"&gt;6060.4&lt;/D&gt;&lt;/FQL&gt;&lt;FQL&gt;&lt;Q&gt;LM^FG_MKT_VALUE(0)&lt;/Q&gt;&lt;R&gt;0&lt;/R&gt;&lt;C&gt;0&lt;/C&gt;&lt;/FQL&gt;&lt;FQL&gt;&lt;Q&gt;LKFN^FG_MKT_VALUE(0)&lt;/Q&gt;&lt;R&gt;1&lt;/R&gt;&lt;C&gt;1&lt;/C&gt;&lt;D xsi:type="xsd:double"&gt;1090.5715&lt;/D&gt;&lt;/FQL&gt;&lt;FQL&gt;&lt;Q&gt;WDR^FG_MKT_VALUE(0)&lt;/Q&gt;&lt;R&gt;1&lt;/R&gt;&lt;C&gt;1&lt;/C&gt;&lt;D xsi:type="xsd:double"&gt;980.7136&lt;/D&gt;&lt;/FQL&gt;&lt;FQL&gt;&lt;Q&gt;RE^FG_MKT_VALUE(0)&lt;/Q&gt;&lt;R&gt;1&lt;/R&gt;&lt;C&gt;1&lt;/C&gt;&lt;D xsi:type="xsd:double"&gt;7940.7983&lt;/D&gt;&lt;/FQL&gt;&lt;FQL&gt;&lt;Q&gt;JHG^FG_MKT_VALUE(0)&lt;/Q&gt;&lt;R&gt;1&lt;/R&gt;&lt;C&gt;1&lt;/C&gt;&lt;D xsi:type="xsd:double"&gt;4605.5176&lt;/D&gt;&lt;/FQL&gt;&lt;FQL&gt;&lt;Q&gt;CAC^FG_MKT_VALUE(0)&lt;/Q&gt;&lt;R&gt;1&lt;/R&gt;&lt;C&gt;1&lt;/C&gt;&lt;D xsi:type="xsd:double"&gt;464.60733&lt;/D&gt;&lt;/FQL&gt;&lt;FQL&gt;&lt;Q&gt;PPBI^FG_MKT_VALUE(0)&lt;/Q&gt;&lt;R&gt;1&lt;/R&gt;&lt;C&gt;1&lt;/C&gt;&lt;D xsi:type="xsd:double"&gt;2026.0687&lt;/D&gt;&lt;/FQL&gt;&lt;FQL&gt;&lt;Q&gt;MBI^FG_MKT_VALUE(0)&lt;/Q&gt;&lt;R&gt;1&lt;/R&gt;&lt;C&gt;1&lt;/C&gt;&lt;D xsi:type="xsd:double"&gt;362.6807&lt;/D&gt;&lt;/FQL&gt;&lt;FQL&gt;&lt;Q&gt;BPFH^FG_MKT_VALUE(0)&lt;/Q&gt;&lt;R&gt;1&lt;/R&gt;&lt;C&gt;1&lt;/C&gt;&lt;D xsi:type="xsd:double"&gt;468.52176&lt;/D&gt;&lt;/FQL&gt;&lt;FQL&gt;&lt;Q&gt;GSBC^FG_MKT_VALUE(0)&lt;/Q&gt;&lt;R&gt;1&lt;/R&gt;&lt;C&gt;1&lt;/C&gt;&lt;D xsi:type="xsd:double"&gt;522.9094&lt;/D&gt;&lt;/FQL&gt;&lt;FQL&gt;&lt;Q&gt;Z^FG_MKT_VALUE(0)&lt;/Q&gt;&lt;R&gt;1&lt;/R&gt;&lt;C&gt;1&lt;/C&gt;&lt;D xsi:type="xsd:double"&gt;24555.373&lt;/D&gt;&lt;/FQL&gt;&lt;FQL&gt;&lt;Q&gt;FSB^FG_MKT_VALUE(0)&lt;/Q&gt;&lt;R&gt;1&lt;/R&gt;&lt;C&gt;1&lt;/C&gt;&lt;D xsi:type="xsd:double"&gt;448.57416&lt;/D&gt;&lt;/FQL&gt;&lt;FQL&gt;&lt;Q&gt;CAR^FG_MKT_VALUE(0)&lt;/Q&gt;&lt;R&gt;1&lt;/R&gt;&lt;C&gt;1&lt;/C&gt;&lt;D xsi:type="xsd:double"&gt;1974.4026&lt;/D&gt;&lt;/FQL&gt;&lt;FQL&gt;&lt;Q&gt;Y^FG_MKT_VALUE(0)&lt;/Q&gt;&lt;R&gt;1&lt;/R&gt;&lt;C&gt;1&lt;/C&gt;&lt;D xsi:type="xsd:double"&gt;7588.795&lt;/D&gt;&lt;/FQL&gt;&lt;FQL&gt;&lt;Q&gt;TGH^FG_MKT_VALUE(0)&lt;/Q&gt;&lt;R&gt;1&lt;/R&gt;&lt;C&gt;1&lt;/C&gt;&lt;D xsi:type="xsd:double"&gt;788.2967&lt;/D&gt;&lt;/FQL&gt;&lt;FQL&gt;&lt;Q&gt;PBCT^FG_MKT_VALUE(0)&lt;/Q&gt;&lt;R&gt;1&lt;/R&gt;&lt;C&gt;1&lt;/C&gt;&lt;D xsi:type="xsd:double"&gt;4472.902&lt;/D&gt;&lt;/FQL&gt;&lt;FQL&gt;&lt;Q&gt;CSWC^FG_MKT_VALUE(0)&lt;/Q&gt;&lt;R&gt;1&lt;/R&gt;&lt;C&gt;1&lt;/C&gt;&lt;D xsi:type="xsd:double"&gt;267.66864&lt;/D&gt;&lt;/FQL&gt;&lt;FQL&gt;&lt;Q&gt;MCY^FG_MKT_VALUE(0)&lt;/Q&gt;&lt;R&gt;1&lt;/R&gt;&lt;C&gt;1&lt;/C&gt;&lt;D xsi:type="xsd:double"&gt;2287.3801&lt;/D&gt;&lt;/FQL&gt;&lt;FQL&gt;&lt;Q&gt;WSBC^FG_MKT_VALUE(0)&lt;/Q&gt;&lt;R&gt;1&lt;/R&gt;&lt;C&gt;1&lt;/C&gt;&lt;D xsi:type="xsd:double"&gt;1501.4982&lt;/D&gt;&lt;/FQL&gt;&lt;FQL&gt;&lt;Q&gt;MS^FG_MKT_VALUE(0)&lt;/Q&gt;&lt;R&gt;1&lt;/R&gt;&lt;C&gt;1&lt;/C&gt;&lt;D xsi:type="xsd:double"&gt;75637.18&lt;/D&gt;&lt;/FQL&gt;&lt;FQL&gt;&lt;Q&gt;THFF^FG_MKT_VALUE(0)&lt;/Q&gt;&lt;R&gt;1&lt;/R&gt;&lt;C&gt;1&lt;/C&gt;&lt;D xsi:type="xsd:double"&gt;448.6013&lt;/D&gt;&lt;/FQL&gt;&lt;FQL&gt;&lt;Q&gt;AMWD^FG_MKT_VALUE(0)&lt;/Q&gt;&lt;R&gt;1&lt;/R&gt;&lt;C&gt;1&lt;/C&gt;&lt;D xsi:type="xsd:double"&gt;1425.9078&lt;/D&gt;&lt;/FQL&gt;&lt;FQL&gt;&lt;Q&gt;BAC^FG_MKT_VALUE(0)&lt;/Q&gt;&lt;R&gt;1&lt;/R&gt;&lt;C&gt;1&lt;/C&gt;&lt;D xsi:type="xsd:double"&gt;209757.84&lt;/D&gt;&lt;/FQL&gt;&lt;FQL&gt;&lt;Q&gt;OMF^FG_MKT_VALUE(0)&lt;/Q&gt;&lt;R&gt;1&lt;/R&gt;&lt;C&gt;1&lt;/C&gt;&lt;D xsi:type="xsd:double"&gt;4478.296&lt;/D&gt;&lt;/FQL&gt;&lt;FQL&gt;&lt;Q&gt;HBAN^FG_MKT_VALUE(0)&lt;/Q&gt;&lt;R&gt;1&lt;/R&gt;&lt;C&gt;1&lt;/C&gt;&lt;D xsi:type="xsd:double"&gt;9491.502&lt;/D&gt;&lt;/FQL&gt;&lt;FQL&gt;&lt;Q&gt;CPRT^FG_MKT_VALUE(0)&lt;/Q&gt;&lt;R&gt;1&lt;/R&gt;&lt;C&gt;1&lt;/C&gt;&lt;D xsi:type="xsd:double"&gt;25329.234&lt;/D&gt;&lt;/FQL&gt;&lt;FQL&gt;&lt;Q&gt;FFBC^FG_MKT_VALUE(0)&lt;/Q&gt;&lt;R&gt;1&lt;/R&gt;&lt;C&gt;1&lt;/C&gt;&lt;D xsi:type="xsd:double"&gt;1209.2719&lt;/D&gt;&lt;/FQL&gt;&lt;FQL&gt;&lt;Q&gt;NLY^FG_MKT_VALUE(0)&lt;/Q&gt;&lt;R&gt;1&lt;/R&gt;&lt;C&gt;1&lt;/C&gt;&lt;D xsi:type="xsd:double"&gt;10086.42&lt;/D&gt;&lt;/FQL&gt;&lt;FQL&gt;&lt;Q&gt;NYCB^FG_MKT_VALUE(0)&lt;/Q&gt;&lt;R&gt;1&lt;/R&gt;&lt;C&gt;1&lt;/C&gt;&lt;D xsi:type="xsd:double"&gt;3933.9565&lt;/D&gt;&lt;/FQL&gt;&lt;FQL&gt;&lt;Q&gt;SC^FG_MKT_VALUE(0)&lt;/Q&gt;&lt;R&gt;1&lt;/R&gt;&lt;C&gt;1&lt;/C&gt;&lt;D xsi:type="xsd:double"&gt;6079.9585&lt;/D&gt;&lt;/FQL&gt;&lt;FQL&gt;&lt;Q&gt;AAMC^FG_MKT_VALUE(0)&lt;/Q&gt;&lt;R&gt;1&lt;/R&gt;&lt;C&gt;1&lt;/C&gt;&lt;D xsi:type="xsd:double"&gt;34.192917&lt;/D&gt;&lt;/FQL&gt;&lt;FQL&gt;&lt;Q&gt;UMBF^FG_MKT_VALUE(0)&lt;/Q&gt;&lt;R&gt;1&lt;/R&gt;&lt;C&gt;1&lt;/C&gt;&lt;D xsi:type="xsd:double"&gt;2460.7446&lt;/D&gt;&lt;/FQL&gt;&lt;FQL&gt;&lt;Q&gt;ICE^FG_MKT_VALUE(0)&lt;/Q&gt;&lt;R&gt;1&lt;/R&gt;&lt;C&gt;1&lt;/C&gt;&lt;D xsi:type="xsd:double"&gt;56876.867&lt;/D&gt;&lt;/FQL&gt;&lt;FQL&gt;&lt;Q&gt;GHL^FG_MKT_VALUE(0)&lt;/Q&gt;&lt;R&gt;1&lt;/R&gt;&lt;C&gt;1&lt;/C&gt;&lt;D xsi:type="xsd:double"&gt;216.56432&lt;/D&gt;&lt;/FQL&gt;&lt;FQL&gt;&lt;Q&gt;SF^FG_MKT_VALUE(0)&lt;/Q&gt;&lt;R&gt;1&lt;/R&gt;&lt;C&gt;1&lt;/C&gt;&lt;D xsi:type="xsd:double"&gt;3656.2034&lt;/D&gt;&lt;/FQL&gt;&lt;FQL&gt;&lt;Q&gt;ANZ^FG_MKT_VALUE(0)&lt;/Q&gt;&lt;R&gt;1&lt;/R&gt;&lt;C&gt;1&lt;/C&gt;&lt;D xsi:type="xsd:double"&gt;34636.516&lt;/D&gt;&lt;/FQL&gt;&lt;FQL&gt;&lt;Q&gt;SBNY^FG_MKT_VALUE(0)&lt;/Q&gt;&lt;R&gt;1&lt;/R&gt;&lt;C&gt;1&lt;/C&gt;&lt;D xsi:type="xsd:double"&gt;4574.053&lt;/D&gt;&lt;/FQL&gt;&lt;FQL&gt;&lt;Q&gt;AER^FG_MKT_VALUE(0)&lt;/Q&gt;&lt;R&gt;1&lt;/R&gt;&lt;C&gt;1&lt;/C&gt;&lt;D xsi:type="xsd:double"&gt;3449.302&lt;/D&gt;&lt;/FQL&gt;&lt;FQL&gt;&lt;Q&gt;PSEC^FG_MKT_VALUE(0)&lt;/Q&gt;&lt;R&gt;1&lt;/R&gt;&lt;C&gt;1&lt;/C&gt;&lt;D xsi:type="xsd:double"&gt;1922.6897&lt;/D&gt;&lt;/FQL&gt;&lt;FQL&gt;&lt;Q&gt;MSCI^FG_MKT_VALUE(0)&lt;/Q&gt;&lt;R&gt;1&lt;/R&gt;&lt;C&gt;1&lt;/C&gt;&lt;D xsi:type="xsd:double"&gt;29119.127&lt;/D&gt;&lt;/FQL&gt;&lt;FQL&gt;&lt;Q&gt;NAB^FG_MKT_VALUE(0)&lt;/Q&gt;&lt;R&gt;1&lt;/R&gt;&lt;C&gt;1&lt;/C&gt;&lt;D xsi:type="xsd:double"&gt;41148.293&lt;/D&gt;&lt;/FQL&gt;&lt;FQL&gt;&lt;Q&gt;OPY^FG_MKT_VALUE(0)&lt;/Q&gt;&lt;R&gt;1&lt;/R&gt;&lt;C&gt;1&lt;/C&gt;&lt;D xsi:type="xsd:double"&gt;282.0865&lt;/D&gt;&lt;/FQL&gt;&lt;FQL&gt;&lt;Q&gt;MCO^FG_MKT_VALUE(0)&lt;/Q&gt;&lt;R&gt;1&lt;/R&gt;&lt;C&gt;1&lt;/C&gt;&lt;D xsi:type="xsd:double"&gt;55176.29&lt;/D&gt;&lt;/FQL&gt;&lt;FQL&gt;&lt;Q&gt;ASB^FG_MKT_VALUE(0)&lt;/Q&gt;&lt;R&gt;1&lt;/R&gt;&lt;C&gt;1&lt;/C&gt;&lt;D xsi:type="xsd:double"&gt;1982.5364&lt;/D&gt;&lt;/FQL&gt;&lt;FQL&gt;&lt;Q&gt;COWN^FG_MKT_VALUE(0)&lt;/Q&gt;&lt;R&gt;1&lt;/R&gt;&lt;C&gt;1&lt;/C&gt;&lt;D xsi:type="xsd:double"&gt;459.93524&lt;/D&gt;&lt;/FQL&gt;&lt;FQL&gt;&lt;Q&gt;RJF^FG_MKT_VALUE(0)&lt;/Q&gt;&lt;R&gt;1&lt;/R&gt;&lt;C&gt;1&lt;/C&gt;&lt;D xsi:type="xsd:double"&gt;10221.163&lt;/D&gt;&lt;/FQL&gt;&lt;FQL&gt;&lt;Q&gt;SLD^FG_MKT_VALUE(0)&lt;/Q&gt;&lt;R&gt;1&lt;/R&gt;&lt;C&gt;1&lt;/C&gt;&lt;D xsi:type="xsd:double"&gt;632.13464&lt;/D&gt;&lt;/FQL&gt;&lt;FQL&gt;&lt;Q&gt;PGR^FG_MKT_VALUE(0)&lt;/Q&gt;&lt;R&gt;1&lt;/R&gt;&lt;C&gt;1&lt;/C&gt;&lt;D xsi:type="xsd:double"&gt;55169.375&lt;/D&gt;&lt;/FQL&gt;&lt;FQL&gt;&lt;Q&gt;HTLF^FG_MKT_VALUE(0)&lt;/Q&gt;&lt;R&gt;1&lt;/R&gt;&lt;C&gt;1&lt;/C&gt;&lt;D xsi:type="xsd:double"&gt;1168.7273&lt;/D&gt;&lt;/FQL&gt;&lt;FQL&gt;&lt;Q&gt;EFSC^FG_MKT_VALUE(0)&lt;/Q&gt;&lt;R&gt;1&lt;/R&gt;&lt;C&gt;1&lt;/C&gt;&lt;D xsi:type="xsd:double"&gt;738.223&lt;/D&gt;&lt;/FQL&gt;&lt;FQL&gt;&lt;Q&gt;INDB^FG_MKT_VALUE(0)&lt;/Q&gt;&lt;R&gt;1&lt;/R&gt;&lt;C&gt;1&lt;/C&gt;&lt;D xsi:type="xsd:double"&gt;1742.7732&lt;/D&gt;&lt;/FQL&gt;&lt;FQL&gt;&lt;Q&gt;BOH^FG_MKT_VALUE(0)&lt;/Q&gt;&lt;R&gt;1&lt;/R&gt;&lt;C&gt;1&lt;/C&gt;&lt;D xsi:type="xsd:double"&gt;2040.9124&lt;/D&gt;&lt;/FQL&gt;&lt;FQL&gt;&lt;Q&gt;WETF^FG_MKT_VALUE(0)&lt;/Q&gt;&lt;R&gt;1&lt;/R&gt;&lt;C&gt;1&lt;/C&gt;&lt;D xsi:type="xsd:double"&gt;496.08957&lt;/D&gt;&lt;/FQL&gt;&lt;FQL&gt;&lt;Q&gt;GWB^FG_MKT_VALUE(0)&lt;/Q&gt;&lt;R&gt;1&lt;/R&gt;&lt;C&gt;1&lt;/C&gt;&lt;D xsi:type="xsd:double"&gt;715.7322&lt;/D&gt;&lt;/FQL&gt;&lt;FQL&gt;&lt;Q&gt;FRC^FG_MKT_VALUE(0)&lt;/Q&gt;&lt;R&gt;1&lt;/R&gt;&lt;C&gt;1&lt;/C&gt;&lt;D xsi:type="xsd:double"&gt;19439.008&lt;/D&gt;&lt;/FQL&gt;&lt;FQL&gt;&lt;Q&gt;CFR^FG_MKT_VALUE(0)&lt;/Q&gt;&lt;R&gt;1&lt;/R&gt;&lt;C&gt;1&lt;/C&gt;&lt;D xsi:type="xsd:double"&gt;4074.9314&lt;/D&gt;&lt;/FQL&gt;&lt;FQL&gt;&lt;Q&gt;ACGL^FG_MKT_VALUE(0)&lt;/Q&gt;&lt;R&gt;1&lt;/R&gt;&lt;C&gt;1&lt;/C&gt;&lt;D xsi:type="xsd:double"&gt;12057.368&lt;/D&gt;&lt;/FQL&gt;&lt;FQL&gt;&lt;Q&gt;CBU^FG_MKT_VALUE(0)&lt;/Q&gt;&lt;R&gt;1&lt;/R&gt;&lt;C&gt;1&lt;/C&gt;&lt;D xsi:type="xsd:double"&gt;2949.4807&lt;/D&gt;&lt;/FQL&gt;&lt;FQL&gt;&lt;Q&gt;IBCP^FG_MKT_VALUE(0)&lt;/Q&gt;&lt;R&gt;1&lt;/R&gt;&lt;C&gt;1&lt;/C&gt;&lt;D xsi:type="xsd:double"&gt;286.19955&lt;/D&gt;&lt;/FQL&gt;&lt;FQL&gt;&lt;Q&gt;VRTS^FG_MKT_VALUE(0)&lt;/Q&gt;&lt;R&gt;1&lt;/R&gt;&lt;C&gt;1&lt;/C&gt;&lt;D xsi:type="xsd:double"&gt;1091.4688&lt;/D&gt;&lt;/FQL&gt;&lt;FQL&gt;&lt;Q&gt;BUSE^FG_MKT_VALUE(0)&lt;/Q&gt;&lt;R&gt;1&lt;/R&gt;&lt;C&gt;1&lt;/C&gt;&lt;D xsi:type="xsd:double"&gt;897.8802&lt;/D&gt;&lt;/FQL&gt;&lt;FQL&gt;&lt;Q&gt;MINI^FG_MKT_VALUE(0)&lt;/Q&gt;&lt;R&gt;1&lt;/R&gt;&lt;C&gt;1&lt;/C&gt;&lt;D xsi:type="xsd:double"&gt;1308.62&lt;/D&gt;&lt;/FQL&gt;&lt;FQL&gt;&lt;Q&gt;LPLA^FG_MKT_VALUE(0)&lt;/Q&gt;&lt;R&gt;1&lt;/R&gt;&lt;C&gt;1&lt;/C&gt;&lt;D xsi:type="xsd:double"&gt;6099.413&lt;/D&gt;&lt;/FQL&gt;&lt;FQL&gt;&lt;Q&gt;MFA^FG_MKT_VALUE(0)&lt;/Q&gt;&lt;R&gt;1&lt;/R&gt;&lt;C&gt;1&lt;/C&gt;&lt;D xsi:type="xsd:double"&gt;1273.8572&lt;/D&gt;&lt;/FQL&gt;&lt;FQL&gt;&lt;Q&gt;RDFN^FG_MKT_VALUE(0)&lt;/Q&gt;&lt;R&gt;1&lt;/R&gt;&lt;C&gt;1&lt;/C&gt;&lt;D xsi:type="xsd:double"&gt;5248.3853&lt;/D&gt;&lt;/FQL&gt;&lt;FQL&gt;&lt;Q&gt;TFC^FG_MKT_VALUE(0)&lt;/Q&gt;&lt;R&gt;1&lt;/R&gt;&lt;C&gt;1&lt;/C&gt;&lt;D xsi:type="xsd:double"&gt;53877.445&lt;/D&gt;&lt;/FQL&gt;&lt;FQL&gt;&lt;Q&gt;FHN^FG_MKT_VALUE(0)&lt;/Q&gt;&lt;R&gt;1&lt;/R&gt;&lt;C&gt;1&lt;/C&gt;&lt;D xsi:type="xsd:double"&gt;5505.076&lt;/D&gt;&lt;/FQL&gt;&lt;FQL&gt;&lt;Q&gt;PRI^FG_MKT_VALUE(0)&lt;/Q&gt;&lt;R&gt;1&lt;/R&gt;&lt;C&gt;1&lt;/C&gt;&lt;D xsi:type="xsd:double"&gt;4452.662&lt;/D&gt;&lt;/FQL&gt;&lt;FQL&gt;&lt;Q&gt;CG^FG_MKT_VALUE(0)&lt;/Q&gt;&lt;R&gt;1&lt;/R&gt;&lt;C&gt;1&lt;/C&gt;&lt;D xsi:type="xsd:double"&gt;8821.958&lt;/D&gt;&lt;/FQL&gt;&lt;FQL&gt;&lt;Q&gt;VLY^FG_MKT_VALUE(0)&lt;/Q&gt;&lt;R&gt;1&lt;/R&gt;&lt;C&gt;1&lt;/C&gt;&lt;D xsi:type="xsd:double"&gt;2862.928&lt;/D&gt;&lt;/FQL&gt;&lt;FQL&gt;&lt;Q&gt;GS^FG_MKT_VALUE(0)&lt;/Q&gt;&lt;R&gt;1&lt;/R&gt;&lt;C&gt;1&lt;/C&gt;&lt;D xsi:type="xsd:double"&gt;68780.79&lt;/D&gt;&lt;/FQL&gt;&lt;FQL&gt;&lt;Q&gt;AGM^FG_MKT_VALUE(0)&lt;/Q&gt;&lt;R&gt;1&lt;/R&gt;&lt;C&gt;1&lt;/C&gt;&lt;D xsi:type="xsd:double"&gt;705.0397&lt;/D&gt;&lt;/FQL&gt;&lt;FQL&gt;&lt;Q&gt;WTM^FG_MKT_VALUE(0)&lt;/Q&gt;&lt;R&gt;1&lt;/R&gt;&lt;C&gt;1&lt;/C&gt;&lt;D xsi:type="xsd:double"&gt;2451.1968&lt;/D&gt;&lt;/FQL&gt;&lt;FQL&gt;&lt;Q&gt;EGBN^FG_MKT_VALUE(0)&lt;/Q&gt;&lt;R&gt;1&lt;/R&gt;&lt;C&gt;1&lt;/C&gt;&lt;D xsi:type="xsd:double"&gt;896.92194&lt;/D&gt;&lt;/FQL&gt;&lt;FQL&gt;&lt;Q&gt;OZM^FG_MKT_VALUE(0)&lt;/Q&gt;&lt;R&gt;1&lt;/R&gt;&lt;C&gt;1&lt;/C&gt;&lt;D xsi:type="xsd:double"&gt;256.43674&lt;/D&gt;&lt;/FQL&gt;&lt;FQL&gt;&lt;Q&gt;CB^FG_MKT_VALUE(0)&lt;/Q&gt;&lt;R&gt;1&lt;/R&gt;&lt;C&gt;1&lt;/C&gt;&lt;D xsi:type="xsd:double"&gt;52611.22&lt;/D&gt;&lt;/FQL&gt;&lt;FQL&gt;&lt;Q&gt;TROW^FG_MKT_VALUE(0)&lt;/Q&gt;&lt;R&gt;1&lt;/R&gt;&lt;C&gt;1&lt;/C&gt;&lt;D xsi:type="xsd:double"&gt;29301.621&lt;/D&gt;&lt;/FQL&gt;&lt;FQL&gt;&lt;Q&gt;ABTX^FG_MKT_VALUE(0)&lt;/Q&gt;&lt;R&gt;1&lt;/R&gt;&lt;C&gt;1&lt;/C&gt;&lt;D xsi:type="xsd:double"&gt;494.44476&lt;/D&gt;&lt;/FQL&gt;&lt;FQL&gt;&lt;Q&gt;UBSH^FG_MKT_VALUE(0)&lt;/Q&gt;&lt;R&gt;1&lt;/R&gt;&lt;C&gt;1&lt;/C&gt;&lt;D xsi:type="xsd:double"&gt;1774.1641&lt;/D&gt;&lt;/FQL&gt;&lt;FQL&gt;&lt;Q&gt;PFG^FG_MKT_VALUE(0)&lt;/Q&gt;&lt;R&gt;1&lt;/R&gt;&lt;C&gt;1&lt;/C&gt;&lt;D xsi:type="xsd:double"&gt;11269.005&lt;/D&gt;&lt;/FQL&gt;&lt;FQL&gt;&lt;Q&gt;HTH^FG_MKT_VALUE(0)&lt;/Q&gt;&lt;R&gt;1&lt;/R&gt;&lt;C&gt;1&lt;/C&gt;&lt;D xsi:type="xsd:double"&gt;1897.076&lt;/D&gt;&lt;/FQL&gt;&lt;FQL&gt;&lt;Q&gt;EEFT^FG_MKT_VALUE(0)&lt;/Q&gt;&lt;R&gt;1&lt;/R&gt;&lt;C&gt;1&lt;/C&gt;&lt;D xsi:type="xsd:double"&gt;4832.027&lt;/D&gt;&lt;/FQL&gt;&lt;FQL&gt;&lt;Q&gt;MTH^FG_MKT_VALUE(0)&lt;/Q&gt;&lt;R&gt;1&lt;/R&gt;&lt;C&gt;1&lt;/C&gt;&lt;D xsi:type="xsd:double"&gt;4324.779&lt;/D&gt;&lt;/FQL&gt;&lt;FQL&gt;&lt;Q&gt;VOYA^FG_MKT_VALUE(0)&lt;/Q&gt;&lt;R&gt;1&lt;/R&gt;&lt;C&gt;1&lt;/C&gt;&lt;D xsi:type="xsd:double"&gt;6074.6904&lt;/D&gt;&lt;/FQL&gt;&lt;FQL&gt;&lt;Q&gt;PACW^FG_MKT_VALUE(0)&lt;/Q&gt;&lt;R&gt;1&lt;/R&gt;&lt;C&gt;1&lt;/C&gt;&lt;D xsi:type="xsd:double"&gt;2031.45&lt;/D&gt;&lt;/FQL&gt;&lt;FQL&gt;&lt;Q&gt;IBKR^FG_MKT_VALUE(0)&lt;/Q&gt;&lt;R&gt;1&lt;/R&gt;&lt;C&gt;1&lt;/C&gt;&lt;D xsi:type="xsd:double"&gt;3819.1135&lt;/D&gt;&lt;/FQL&gt;&lt;FQL&gt;&lt;Q&gt;HTZ^FG_MKT_VALUE(0)&lt;/Q&gt;&lt;R&gt;1&lt;/R&gt;&lt;C&gt;1&lt;/C&gt;&lt;D xsi:type="xsd:double"&gt;168.70248&lt;/D&gt;&lt;/FQL&gt;&lt;FQL&gt;&lt;Q&gt;ARES^FG_MKT_VALUE(0)&lt;/Q&gt;&lt;R&gt;1&lt;/R&gt;&lt;C&gt;1&lt;/C&gt;&lt;D xsi:type="xsd:double"&gt;5871.6104&lt;/D&gt;&lt;/FQL&gt;&lt;FQL&gt;&lt;Q&gt;TCF^FG_MKT_VALUE(0)&lt;/Q&gt;&lt;R&gt;1&lt;/R&gt;&lt;C&gt;1&lt;/C&gt;&lt;D xsi:type="xsd:double"&gt;3734.3&lt;/D&gt;&lt;/FQL&gt;&lt;FQL&gt;&lt;Q&gt;WRB^FG_MKT_VALUE(0)&lt;/Q&gt;&lt;R&gt;1&lt;/R&gt;&lt;C&gt;1&lt;/C&gt;&lt;D xsi:type="xsd:double"&gt;10906.305&lt;/D&gt;&lt;/FQL&gt;&lt;FQL&gt;&lt;Q&gt;MC^FG_MKT_VALUE(0)&lt;/Q&gt;&lt;R&gt;1&lt;/R&gt;&lt;C&gt;1&lt;/C&gt;&lt;D xsi:type="xsd:double"&gt;1990.4882&lt;/D&gt;&lt;/FQL&gt;&lt;FQL&gt;&lt;Q&gt;ZION^FG_MKT_VALUE(0)&lt;/Q&gt;&lt;R&gt;1&lt;/R&gt;&lt;C&gt;1&lt;/C&gt;&lt;D xsi:type="xsd:double"&gt;4894.743&lt;/D&gt;&lt;/FQL&gt;&lt;FQL&gt;&lt;Q&gt;EVR^FG_MKT_VALUE(0)&lt;/Q&gt;&lt;R&gt;1&lt;/R&gt;&lt;C&gt;1&lt;/C&gt;&lt;D xsi:type="xsd:double"&gt;2801.1714&lt;/D&gt;&lt;/FQL&gt;&lt;FQL&gt;&lt;Q&gt;PB^FG_MKT_VALUE(0)&lt;/Q&gt;&lt;R&gt;1&lt;/R&gt;&lt;C&gt;1&lt;/C&gt;&lt;D xsi:type="xsd:double"&gt;4909.1533&lt;/D&gt;&lt;/FQL&gt;&lt;FQL&gt;&lt;Q&gt;C^FG_MKT_VALUE(0)&lt;/Q&gt;&lt;R&gt;1&lt;/R&gt;&lt;C&gt;1&lt;/C&gt;&lt;D xsi:type="xsd:double"&gt;90894.016&lt;/D&gt;&lt;/FQL&gt;&lt;FQL&gt;&lt;Q&gt;FCFS^FG_MKT_VALUE(0)&lt;/Q&gt;&lt;R&gt;1&lt;/R&gt;&lt;C&gt;1&lt;/C&gt;&lt;D xsi:type="xsd:double"&gt;2508.8079&lt;/D&gt;&lt;/FQL&gt;&lt;FQL&gt;&lt;Q&gt;RLI^FG_MKT_VALUE(0)&lt;/Q&gt;&lt;R&gt;1&lt;/R&gt;&lt;C&gt;1&lt;/C&gt;&lt;D xsi:type="xsd:double"&gt;3791.7517&lt;/D&gt;&lt;/FQL&gt;&lt;FQL&gt;&lt;Q&gt;HLI^FG_MKT_VALUE(0)&lt;/Q&gt;&lt;R&gt;1&lt;/R&gt;&lt;C&gt;1&lt;/C&gt;&lt;D xsi:type="xsd:double"&gt;4146.667&lt;/D&gt;&lt;/FQL&gt;&lt;FQL&gt;&lt;Q&gt;STT^FG_MKT_VALUE(0)&lt;/Q&gt;&lt;R&gt;1&lt;/R&gt;&lt;C&gt;1&lt;/C&gt;&lt;D xsi:type="xsd:double"&gt;21030.217&lt;/D&gt;&lt;/FQL&gt;&lt;FQL&gt;&lt;Q&gt;TPRE^FG_MKT_VALUE(0)&lt;/Q&gt;&lt;R&gt;1&lt;/R&gt;&lt;C&gt;1&lt;/C&gt;&lt;D xsi:type="xsd:double"&gt;679.6286&lt;/D&gt;&lt;/FQL&gt;&lt;FQL&gt;&lt;Q&gt;RWT^FG_MKT_VALUE(0)&lt;/Q&gt;&lt;R&gt;1&lt;/R&gt;&lt;C&gt;1&lt;/C&gt;&lt;D xsi:type="xsd:double"&gt;895.4216&lt;/D&gt;&lt;/FQL&gt;&lt;FQL&gt;&lt;Q&gt;HAFC^FG_MKT_VALUE(0)&lt;/Q&gt;&lt;R&gt;1&lt;/R&gt;&lt;C&gt;1&lt;/C&gt;&lt;D xsi:type="xsd:double"&gt;256.90314&lt;/D&gt;&lt;/FQL&gt;&lt;FQL&gt;&lt;Q&gt;AGII^FG_MKT_VALUE(0)&lt;/Q&gt;&lt;R&gt;1&lt;/R&gt;&lt;C&gt;1&lt;/C&gt;&lt;D xsi:type="xsd:double"&gt;1201.8458&lt;/D&gt;&lt;/FQL&gt;&lt;FQL&gt;&lt;Q&gt;AB^FG_MKT_VALUE(0)&lt;/Q&gt;&lt;R&gt;1&lt;/R&gt;&lt;C&gt;1&lt;/C&gt;&lt;D xsi:type="xsd:double"&gt;2599.8066&lt;/D&gt;&lt;/FQL&gt;&lt;FQL&gt;&lt;Q&gt;LNC^FG_MKT_VALUE(0)&lt;/Q&gt;&lt;R&gt;1&lt;/R&gt;&lt;C&gt;1&lt;/C&gt;&lt;D xsi:type="xsd:double"&gt;6307.6147&lt;/D&gt;&lt;/FQL&gt;&lt;FQL&gt;&lt;Q&gt;RGA^FG_MKT_VALUE(0)&lt;/Q&gt;&lt;R&gt;1&lt;/R&gt;&lt;C&gt;1&lt;/C&gt;&lt;D xsi:type="xsd:double"&gt;6735.165&lt;/D&gt;&lt;/FQL&gt;&lt;FQL&gt;&lt;Q&gt;WBS^FG_MKT_VALUE(0)&lt;/Q&gt;&lt;R&gt;1&lt;/R&gt;&lt;C&gt;1&lt;/C&gt;&lt;D xsi:type="xsd:double"&gt;2465.8494&lt;/D&gt;&lt;/FQL&gt;&lt;FQL&gt;&lt;Q&gt;WEX^FG_MKT_VALUE(0)&lt;/Q&gt;&lt;R&gt;1&lt;/R&gt;&lt;C&gt;1&lt;/C&gt;&lt;D xsi:type="xsd:double"&gt;6287.051&lt;/D&gt;&lt;/FQL&gt;&lt;FQL&gt;&lt;Q&gt;BEN^FG_MKT_VALUE(0)&lt;/Q&gt;&lt;R&gt;1&lt;/R&gt;&lt;C&gt;1&lt;/C&gt;&lt;D xsi:type="xsd:double"&gt;10164.726&lt;/D&gt;&lt;/FQL&gt;&lt;FQL&gt;&lt;Q&gt;AMTD^FG_MKT_VALUE(0)&lt;/Q&gt;&lt;R&gt;1&lt;/R&gt;&lt;C&gt;1&lt;/C&gt;&lt;D xsi:type="xsd:double"&gt;22081.088&lt;/D&gt;&lt;/FQL&gt;&lt;FQL&gt;&lt;Q&gt;PEBO^FG_MKT_VALUE(0)&lt;/Q&gt;&lt;R&gt;1&lt;/R&gt;&lt;C&gt;1&lt;/C&gt;&lt;D xsi:type="xsd:double"&gt;392.22482&lt;/D&gt;&lt;/FQL&gt;&lt;FQL&gt;&lt;Q&gt;TPH^FG_MKT_VALUE(0)&lt;/Q&gt;&lt;R&gt;1&lt;/R&gt;&lt;C&gt;1&lt;/C&gt;&lt;D xsi:type="xsd:double"&gt;2459.2517&lt;/D&gt;&lt;/FQL&gt;&lt;FQL&gt;&lt;Q&gt;DNB^FG_MKT_VALUE(0)&lt;/Q&gt;&lt;R&gt;1&lt;/R&gt;&lt;C&gt;1&lt;/C&gt;&lt;D xsi:type="xsd:double"&gt;10798.21&lt;/D&gt;&lt;/FQL&gt;&lt;FQL&gt;&lt;Q&gt;SFNC^FG_MKT_VALUE(0)&lt;/Q&gt;&lt;R&gt;1&lt;/R&gt;&lt;C&gt;1&lt;/C&gt;&lt;D xsi:type="xsd:double"&gt;1766.0592&lt;/D&gt;&lt;/FQL&gt;&lt;FQL&gt;&lt;Q&gt;COOP^FG_MKT_VALUE(0)&lt;/Q&gt;&lt;R&gt;1&lt;/R&gt;&lt;C&gt;1&lt;/C&gt;&lt;D xsi:type="xsd:double"&gt;2197.4854&lt;/D&gt;&lt;/FQL&gt;&lt;FQL&gt;&lt;Q&gt;CASH^FG_MKT_VALUE(0)&lt;/Q&gt;&lt;R&gt;1&lt;/R&gt;&lt;C&gt;1&lt;/C&gt;&lt;D xsi:type="xsd:double"&gt;708.13446&lt;/D&gt;&lt;/FQL&gt;&lt;FQL&gt;&lt;Q&gt;ALL^FG_MKT_VALUE(0)&lt;/Q&gt;&lt;R&gt;1&lt;/R&gt;&lt;C&gt;1&lt;/C&gt;&lt;D xsi:type="xsd:double"&gt;29051.635&lt;/D&gt;&lt;/FQL&gt;&lt;FQL&gt;&lt;Q&gt;NOAH^FG_MKT_VALUE(0)&lt;/Q&gt;&lt;R&gt;1&lt;/R&gt;&lt;C</t>
        </r>
      </text>
    </comment>
    <comment ref="A2" authorId="0" shapeId="0" xr:uid="{BAE5A352-71BE-4973-9D60-33CBFE2C15EB}">
      <text>
        <r>
          <rPr>
            <b/>
            <sz val="9"/>
            <color indexed="81"/>
            <rFont val="Tahoma"/>
            <family val="2"/>
          </rPr>
          <t>&gt;1&lt;/C&gt;&lt;D xsi:type="xsd:double"&gt;1216.0427&lt;/D&gt;&lt;/FQL&gt;&lt;FQL&gt;&lt;Q&gt;MKL^FG_MKT_VALUE(0)&lt;/Q&gt;&lt;R&gt;1&lt;/R&gt;&lt;C&gt;1&lt;/C&gt;&lt;D xsi:type="xsd:double"&gt;13456.639&lt;/D&gt;&lt;/FQL&gt;&lt;FQL&gt;&lt;Q&gt;KAR^FG_MKT_VALUE(0)&lt;/Q&gt;&lt;R&gt;1&lt;/R&gt;&lt;C&gt;1&lt;/C&gt;&lt;D xsi:type="xsd:double"&gt;1991.4034&lt;/D&gt;&lt;/FQL&gt;&lt;FQL&gt;&lt;Q&gt;TRMK^FG_MKT_VALUE(0)&lt;/Q&gt;&lt;R&gt;1&lt;/R&gt;&lt;C&gt;1&lt;/C&gt;&lt;D xsi:type="xsd:double"&gt;1401.6351&lt;/D&gt;&lt;/FQL&gt;&lt;FQL&gt;&lt;Q&gt;RESI^FG_MKT_VALUE(0)&lt;/Q&gt;&lt;R&gt;1&lt;/R&gt;&lt;C&gt;1&lt;/C&gt;&lt;D xsi:type="xsd:double"&gt;544.58563&lt;/D&gt;&lt;/FQL&gt;&lt;/Schema&gt;</t>
        </r>
      </text>
    </comment>
  </commentList>
</comments>
</file>

<file path=xl/sharedStrings.xml><?xml version="1.0" encoding="utf-8"?>
<sst xmlns="http://schemas.openxmlformats.org/spreadsheetml/2006/main" count="1217" uniqueCount="752">
  <si>
    <t>ticker</t>
  </si>
  <si>
    <t>date</t>
  </si>
  <si>
    <t>SECTOR</t>
  </si>
  <si>
    <t>name</t>
  </si>
  <si>
    <t>Overperformance Score</t>
  </si>
  <si>
    <t>Underperformance Score</t>
  </si>
  <si>
    <t>Difference Score</t>
  </si>
  <si>
    <t>price</t>
  </si>
  <si>
    <t>market_cap</t>
  </si>
  <si>
    <t>Overperformance Bin</t>
  </si>
  <si>
    <t>Underperformance Bin</t>
  </si>
  <si>
    <t>Difference Bin</t>
  </si>
  <si>
    <t>Avg. Forward Performance (over_bin)</t>
  </si>
  <si>
    <t>Avg. Forward Performance (under_bin)</t>
  </si>
  <si>
    <t>Avg. Forward Performance (difference_bin)</t>
  </si>
  <si>
    <t>AB</t>
  </si>
  <si>
    <t>CAPITAL MARKETS</t>
  </si>
  <si>
    <t>AllianceBernstein Holding L.P.</t>
  </si>
  <si>
    <t>ABTX</t>
  </si>
  <si>
    <t>BANKS</t>
  </si>
  <si>
    <t>Allegiance Bancshares, Inc.</t>
  </si>
  <si>
    <t>ACGL</t>
  </si>
  <si>
    <t>INSURANCE</t>
  </si>
  <si>
    <t>Arch Capital Group Ltd.</t>
  </si>
  <si>
    <t>ADS</t>
  </si>
  <si>
    <t>SPECIALTY FINANCE</t>
  </si>
  <si>
    <t>Alliance Data Systems Corporation</t>
  </si>
  <si>
    <t>AEL</t>
  </si>
  <si>
    <t>American Equity Investment Life Holding Company</t>
  </si>
  <si>
    <t>AER</t>
  </si>
  <si>
    <t>AerCap Holdings NV</t>
  </si>
  <si>
    <t>AFL</t>
  </si>
  <si>
    <t>Aflac Incorporated</t>
  </si>
  <si>
    <t>AGII</t>
  </si>
  <si>
    <t>Argo Group International Holdings, Ltd.</t>
  </si>
  <si>
    <t>AGM</t>
  </si>
  <si>
    <t>Federal Agricultural Mortgage Corporation Class C</t>
  </si>
  <si>
    <t>AGO</t>
  </si>
  <si>
    <t>Assured Guaranty Ltd.</t>
  </si>
  <si>
    <t>AIG</t>
  </si>
  <si>
    <t>American International Group, Inc.</t>
  </si>
  <si>
    <t>AIZ</t>
  </si>
  <si>
    <t>Assurant, Inc.</t>
  </si>
  <si>
    <t>AJG</t>
  </si>
  <si>
    <t>Arthur J. Gallagher &amp; Co.</t>
  </si>
  <si>
    <t>AL</t>
  </si>
  <si>
    <t>Air Lease Corporation Class A</t>
  </si>
  <si>
    <t>ALL</t>
  </si>
  <si>
    <t>Allstate Corporation</t>
  </si>
  <si>
    <t>ALLY</t>
  </si>
  <si>
    <t>Ally Financial Inc</t>
  </si>
  <si>
    <t>AMG</t>
  </si>
  <si>
    <t>Affiliated Managers Group, Inc.</t>
  </si>
  <si>
    <t>AMP</t>
  </si>
  <si>
    <t>Ameriprise Financial, Inc.</t>
  </si>
  <si>
    <t>AMSF</t>
  </si>
  <si>
    <t>AMERISAFE, Inc.</t>
  </si>
  <si>
    <t>AMTD</t>
  </si>
  <si>
    <t>TD Ameritrade Holding Corporation</t>
  </si>
  <si>
    <t>ANZ</t>
  </si>
  <si>
    <t>Australia and New Zealand Banking Group Limited Sponsored ADR</t>
  </si>
  <si>
    <t>AON</t>
  </si>
  <si>
    <t>Aon Plc Class A</t>
  </si>
  <si>
    <t>APAM</t>
  </si>
  <si>
    <t>Artisan Partners Asset Management, Inc. Class A</t>
  </si>
  <si>
    <t>APO</t>
  </si>
  <si>
    <t>Apollo Global Management Inc. Class A</t>
  </si>
  <si>
    <t>ARCC</t>
  </si>
  <si>
    <t>Ares Capital Corporation</t>
  </si>
  <si>
    <t>ARES</t>
  </si>
  <si>
    <t>Ares Management Corporation</t>
  </si>
  <si>
    <t>ASB</t>
  </si>
  <si>
    <t>Associated Banc-Corp</t>
  </si>
  <si>
    <t>ASPS</t>
  </si>
  <si>
    <t>Altisource Portfolio Solutions S.A.</t>
  </si>
  <si>
    <t>AXP</t>
  </si>
  <si>
    <t>American Express Company</t>
  </si>
  <si>
    <t>AXS</t>
  </si>
  <si>
    <t>Axis Capital Holdings Limited</t>
  </si>
  <si>
    <t>BAC</t>
  </si>
  <si>
    <t>Bank of America Corp</t>
  </si>
  <si>
    <t>BANC</t>
  </si>
  <si>
    <t>Banc of California Incorporated</t>
  </si>
  <si>
    <t>BANR</t>
  </si>
  <si>
    <t>Banner Corporation</t>
  </si>
  <si>
    <t>Truist Financial Corporation</t>
  </si>
  <si>
    <t>BEN</t>
  </si>
  <si>
    <t>Franklin Resources, Inc.</t>
  </si>
  <si>
    <t>BGCP</t>
  </si>
  <si>
    <t>BGC Partners, Inc. Class A</t>
  </si>
  <si>
    <t>BK</t>
  </si>
  <si>
    <t>Bank of New York Mellon Corporation</t>
  </si>
  <si>
    <t>BKU</t>
  </si>
  <si>
    <t>BankUnited, Inc.</t>
  </si>
  <si>
    <t>BLK</t>
  </si>
  <si>
    <t>BlackRock, Inc.</t>
  </si>
  <si>
    <t>BMTC</t>
  </si>
  <si>
    <t>Bryn Mawr Bank Corporation</t>
  </si>
  <si>
    <t>BOFI</t>
  </si>
  <si>
    <t>Axos Financial, Inc.</t>
  </si>
  <si>
    <t>BOH</t>
  </si>
  <si>
    <t>Bank of Hawaii Corporation</t>
  </si>
  <si>
    <t>BOKF</t>
  </si>
  <si>
    <t>BOK Financial Corporation</t>
  </si>
  <si>
    <t>BPFH</t>
  </si>
  <si>
    <t>Boston Private Financial Holdings, Inc.</t>
  </si>
  <si>
    <t>BPOP</t>
  </si>
  <si>
    <t>Popular, Inc.</t>
  </si>
  <si>
    <t>BR</t>
  </si>
  <si>
    <t>Broadridge Financial Solutions, Inc.</t>
  </si>
  <si>
    <t>BRK.B</t>
  </si>
  <si>
    <t>Berkshire Hathaway Inc. Class B</t>
  </si>
  <si>
    <t>BRO</t>
  </si>
  <si>
    <t>Brown &amp; Brown, Inc.</t>
  </si>
  <si>
    <t>BUSE</t>
  </si>
  <si>
    <t>First Busey Corporation</t>
  </si>
  <si>
    <t>BX</t>
  </si>
  <si>
    <t>Blackstone Group Inc. Class A</t>
  </si>
  <si>
    <t>BXS</t>
  </si>
  <si>
    <t>BancorpSouth Bank</t>
  </si>
  <si>
    <t>BY</t>
  </si>
  <si>
    <t>Byline Bancorp, Inc.</t>
  </si>
  <si>
    <t>C</t>
  </si>
  <si>
    <t>Citigroup Inc.</t>
  </si>
  <si>
    <t>CAC</t>
  </si>
  <si>
    <t>Camden National Corporation</t>
  </si>
  <si>
    <t>CADE</t>
  </si>
  <si>
    <t>Cadence Bancorporation Class A</t>
  </si>
  <si>
    <t>CAR</t>
  </si>
  <si>
    <t>Avis Budget Group, Inc.</t>
  </si>
  <si>
    <t>CASH</t>
  </si>
  <si>
    <t>Meta Financial Group, Inc.</t>
  </si>
  <si>
    <t>CATY</t>
  </si>
  <si>
    <t>Cathay General Bancorp</t>
  </si>
  <si>
    <t>CB</t>
  </si>
  <si>
    <t>Chubb Limited</t>
  </si>
  <si>
    <t>CBOE</t>
  </si>
  <si>
    <t>Cboe Global Markets Inc</t>
  </si>
  <si>
    <t>CBSH</t>
  </si>
  <si>
    <t>Commerce Bancshares, Inc.</t>
  </si>
  <si>
    <t>CBU</t>
  </si>
  <si>
    <t>Community Bank System, Inc.</t>
  </si>
  <si>
    <t>CCBG</t>
  </si>
  <si>
    <t>Capital City Bank Group, Inc.</t>
  </si>
  <si>
    <t>CFFN</t>
  </si>
  <si>
    <t>Capitol Federal Financial, Inc.</t>
  </si>
  <si>
    <t>CFG</t>
  </si>
  <si>
    <t>Citizens Financial Group, Inc.</t>
  </si>
  <si>
    <t>CFR</t>
  </si>
  <si>
    <t>Cullen/Frost Bankers, Inc.</t>
  </si>
  <si>
    <t>CG</t>
  </si>
  <si>
    <t>Carlyle Group Inc</t>
  </si>
  <si>
    <t>CHCO</t>
  </si>
  <si>
    <t>City Holding Company</t>
  </si>
  <si>
    <t>CINF</t>
  </si>
  <si>
    <t>Cincinnati Financial Corporation</t>
  </si>
  <si>
    <t>CIT</t>
  </si>
  <si>
    <t>CIT Group Inc.</t>
  </si>
  <si>
    <t>CLGX</t>
  </si>
  <si>
    <t>CoreLogic, Inc.</t>
  </si>
  <si>
    <t>CMA</t>
  </si>
  <si>
    <t>Comerica Incorporated</t>
  </si>
  <si>
    <t>CME</t>
  </si>
  <si>
    <t>CME Group Inc. Class A</t>
  </si>
  <si>
    <t>CNA</t>
  </si>
  <si>
    <t>CNA Financial Corporation</t>
  </si>
  <si>
    <t>CNO</t>
  </si>
  <si>
    <t>CNO Financial Group, Inc.</t>
  </si>
  <si>
    <t>CNOB</t>
  </si>
  <si>
    <t>ConnectOne Bancorp, Inc.</t>
  </si>
  <si>
    <t>CNS</t>
  </si>
  <si>
    <t>Cohen &amp; Steers, Inc.</t>
  </si>
  <si>
    <t>CODI</t>
  </si>
  <si>
    <t>Compass Diversified Holdings</t>
  </si>
  <si>
    <t>COF</t>
  </si>
  <si>
    <t>Capital One Financial Corporation</t>
  </si>
  <si>
    <t>COWN</t>
  </si>
  <si>
    <t>Cowen Inc Class A</t>
  </si>
  <si>
    <t>CPRT</t>
  </si>
  <si>
    <t>Copart, Inc.</t>
  </si>
  <si>
    <t>CRMT</t>
  </si>
  <si>
    <t>America's Car-Mart, Inc.</t>
  </si>
  <si>
    <t>CSWC</t>
  </si>
  <si>
    <t>Capital Southwest Corporation</t>
  </si>
  <si>
    <t>CTBI</t>
  </si>
  <si>
    <t>Community Trust Bancorp, Inc.</t>
  </si>
  <si>
    <t>CUBI</t>
  </si>
  <si>
    <t>Customers Bancorp, Inc.</t>
  </si>
  <si>
    <t>DCOM</t>
  </si>
  <si>
    <t>Dime Community Bancshares, Inc.</t>
  </si>
  <si>
    <t>DFS</t>
  </si>
  <si>
    <t>Discover Financial Services</t>
  </si>
  <si>
    <t>EBAY</t>
  </si>
  <si>
    <t>eBay Inc.</t>
  </si>
  <si>
    <t>EBIX</t>
  </si>
  <si>
    <t>Ebix, Inc.</t>
  </si>
  <si>
    <t>ECPG</t>
  </si>
  <si>
    <t>Encore Capital Group, Inc.</t>
  </si>
  <si>
    <t>EEFT</t>
  </si>
  <si>
    <t>Euronet Worldwide, Inc.</t>
  </si>
  <si>
    <t>EFSC</t>
  </si>
  <si>
    <t>Enterprise Financial Services Corp</t>
  </si>
  <si>
    <t>EFX</t>
  </si>
  <si>
    <t>Equifax Inc.</t>
  </si>
  <si>
    <t>EGBN</t>
  </si>
  <si>
    <t>Eagle Bancorp, Inc.</t>
  </si>
  <si>
    <t>EIG</t>
  </si>
  <si>
    <t>Employers Holdings, Inc.</t>
  </si>
  <si>
    <t>ENV</t>
  </si>
  <si>
    <t>Envestnet, Inc.</t>
  </si>
  <si>
    <t>EQBK</t>
  </si>
  <si>
    <t>Equity Bancshares, Inc. Class A</t>
  </si>
  <si>
    <t>ERIE</t>
  </si>
  <si>
    <t>Erie Indemnity Company Class A</t>
  </si>
  <si>
    <t>ESGR</t>
  </si>
  <si>
    <t>Enstar Group Limited</t>
  </si>
  <si>
    <t>ESNT</t>
  </si>
  <si>
    <t>Essent Group Ltd.</t>
  </si>
  <si>
    <t>EV</t>
  </si>
  <si>
    <t>Eaton Vance Corp.</t>
  </si>
  <si>
    <t>EVR</t>
  </si>
  <si>
    <t>Evercore Inc Class A</t>
  </si>
  <si>
    <t>EWBC</t>
  </si>
  <si>
    <t>East West Bancorp, Inc.</t>
  </si>
  <si>
    <t>EZPW</t>
  </si>
  <si>
    <t>EZCORP, Inc. Class A</t>
  </si>
  <si>
    <t>FANH</t>
  </si>
  <si>
    <t>Fanhua, Inc. Sponsored ADR</t>
  </si>
  <si>
    <t>FBC</t>
  </si>
  <si>
    <t>Flagstar Bancorp, Inc.</t>
  </si>
  <si>
    <t>FBK</t>
  </si>
  <si>
    <t>FB Financial Corporation</t>
  </si>
  <si>
    <t>FBP</t>
  </si>
  <si>
    <t>First Bancorp</t>
  </si>
  <si>
    <t>FCF</t>
  </si>
  <si>
    <t>First Commonwealth Financial Corporation</t>
  </si>
  <si>
    <t>FCFS</t>
  </si>
  <si>
    <t>FirstCash, Inc.</t>
  </si>
  <si>
    <t>FDEF</t>
  </si>
  <si>
    <t>FDS</t>
  </si>
  <si>
    <t>FactSet Research Systems Inc.</t>
  </si>
  <si>
    <t>FFBC</t>
  </si>
  <si>
    <t>First Financial Bancorp.</t>
  </si>
  <si>
    <t>FFIN</t>
  </si>
  <si>
    <t>First Financial Bankshares Inc</t>
  </si>
  <si>
    <t>FHN</t>
  </si>
  <si>
    <t>First Horizon National Corporation</t>
  </si>
  <si>
    <t>FIBK</t>
  </si>
  <si>
    <t>First Interstate BancSystem, Inc. Class A</t>
  </si>
  <si>
    <t>FII</t>
  </si>
  <si>
    <t>Federated Hermes, Inc. Class B</t>
  </si>
  <si>
    <t>FIS</t>
  </si>
  <si>
    <t>Fidelity National Information Services, Inc.</t>
  </si>
  <si>
    <t>FISV</t>
  </si>
  <si>
    <t>Fiserv, Inc.</t>
  </si>
  <si>
    <t>FITB</t>
  </si>
  <si>
    <t>Fifth Third Bancorp</t>
  </si>
  <si>
    <t>FLT</t>
  </si>
  <si>
    <t>FLEETCOR Technologies, Inc.</t>
  </si>
  <si>
    <t>FMBH</t>
  </si>
  <si>
    <t>First Mid Bancshares, Inc.</t>
  </si>
  <si>
    <t>FMBI</t>
  </si>
  <si>
    <t>First Midwest Bancorp, Inc.</t>
  </si>
  <si>
    <t>FNB</t>
  </si>
  <si>
    <t>F.N.B. Corporation</t>
  </si>
  <si>
    <t>FRC</t>
  </si>
  <si>
    <t>First Republic Bank</t>
  </si>
  <si>
    <t>FRME</t>
  </si>
  <si>
    <t>First Merchants Corporation</t>
  </si>
  <si>
    <t>FULT</t>
  </si>
  <si>
    <t>Fulton Financial Corporation</t>
  </si>
  <si>
    <t>GABC</t>
  </si>
  <si>
    <t>German American Bancorp, Inc.</t>
  </si>
  <si>
    <t>GBCI</t>
  </si>
  <si>
    <t>Glacier Bancorp, Inc.</t>
  </si>
  <si>
    <t>GBL</t>
  </si>
  <si>
    <t>GAMCO Investors, Inc. Class A</t>
  </si>
  <si>
    <t>GDOT</t>
  </si>
  <si>
    <t>Green Dot Corporation Class A</t>
  </si>
  <si>
    <t>GHL</t>
  </si>
  <si>
    <t>Greenhill &amp; Co., Inc.</t>
  </si>
  <si>
    <t>GLRE</t>
  </si>
  <si>
    <t>Greenlight Capital Re, Ltd. Class A</t>
  </si>
  <si>
    <t>GNW</t>
  </si>
  <si>
    <t>Genworth Financial, Inc. Class A</t>
  </si>
  <si>
    <t>GPN</t>
  </si>
  <si>
    <t>Global Payments Inc.</t>
  </si>
  <si>
    <t>GS</t>
  </si>
  <si>
    <t>Goldman Sachs Group, Inc.</t>
  </si>
  <si>
    <t>GSBC</t>
  </si>
  <si>
    <t>Great Southern Bancorp, Inc.</t>
  </si>
  <si>
    <t>GWB</t>
  </si>
  <si>
    <t>Great Western Bancorp, Inc.</t>
  </si>
  <si>
    <t>GWRE</t>
  </si>
  <si>
    <t>Guidewire Software, Inc.</t>
  </si>
  <si>
    <t>HAFC</t>
  </si>
  <si>
    <t>Hanmi Financial Corporation</t>
  </si>
  <si>
    <t>HBAN</t>
  </si>
  <si>
    <t>Huntington Bancshares Incorporated</t>
  </si>
  <si>
    <t>HBHC</t>
  </si>
  <si>
    <t>Hancock Whitney Corporation</t>
  </si>
  <si>
    <t>HBNC</t>
  </si>
  <si>
    <t>Horizon Bancorp, Inc.</t>
  </si>
  <si>
    <t>HFWA</t>
  </si>
  <si>
    <t>Heritage Financial Corporation</t>
  </si>
  <si>
    <t>HIG</t>
  </si>
  <si>
    <t>Hartford Financial Services Group, Inc.</t>
  </si>
  <si>
    <t>HLI</t>
  </si>
  <si>
    <t>Houlihan Lokey, Inc. Class A</t>
  </si>
  <si>
    <t>HMN</t>
  </si>
  <si>
    <t>Horace Mann Educators Corporation</t>
  </si>
  <si>
    <t>HOMB</t>
  </si>
  <si>
    <t>Home BancShares, Inc.</t>
  </si>
  <si>
    <t>HOPE</t>
  </si>
  <si>
    <t>Hope Bancorp, Inc.</t>
  </si>
  <si>
    <t>HTBI</t>
  </si>
  <si>
    <t>HomeTrust Bancshares, Inc.</t>
  </si>
  <si>
    <t>HTBK</t>
  </si>
  <si>
    <t>Heritage Commerce Corp</t>
  </si>
  <si>
    <t>HTH</t>
  </si>
  <si>
    <t>Hilltop Holdings Inc.</t>
  </si>
  <si>
    <t>HTLF</t>
  </si>
  <si>
    <t>Heartland Financial USA, Inc.</t>
  </si>
  <si>
    <t>HTZ</t>
  </si>
  <si>
    <t>Hertz Global Holdings, Inc.</t>
  </si>
  <si>
    <t>IBCP</t>
  </si>
  <si>
    <t>Independent Bank Corporation</t>
  </si>
  <si>
    <t>IBKR</t>
  </si>
  <si>
    <t>Interactive Brokers Group, Inc. Class A</t>
  </si>
  <si>
    <t>IBTX</t>
  </si>
  <si>
    <t>Independent Bank Group, Inc.</t>
  </si>
  <si>
    <t>ICE</t>
  </si>
  <si>
    <t>Intercontinental Exchange, Inc.</t>
  </si>
  <si>
    <t>INDB</t>
  </si>
  <si>
    <t>Independent Bank Corp.</t>
  </si>
  <si>
    <t>ISBC</t>
  </si>
  <si>
    <t>Investors Bancorp Inc</t>
  </si>
  <si>
    <t>IVZ</t>
  </si>
  <si>
    <t>Invesco Ltd.</t>
  </si>
  <si>
    <t>JHG</t>
  </si>
  <si>
    <t>Janus Henderson Group PLC</t>
  </si>
  <si>
    <t>JPM</t>
  </si>
  <si>
    <t>JPMorgan Chase &amp; Co.</t>
  </si>
  <si>
    <t>KAR</t>
  </si>
  <si>
    <t>KAR Auction Services, Inc.</t>
  </si>
  <si>
    <t>KEY</t>
  </si>
  <si>
    <t>KeyCorp</t>
  </si>
  <si>
    <t>KKR</t>
  </si>
  <si>
    <t>KKR &amp; Co. Inc.</t>
  </si>
  <si>
    <t>KMPR</t>
  </si>
  <si>
    <t>Kemper Corporation</t>
  </si>
  <si>
    <t>LADR</t>
  </si>
  <si>
    <t>Ladder Capital Corp. Class A</t>
  </si>
  <si>
    <t>LAZ</t>
  </si>
  <si>
    <t>Lazard Ltd Class A</t>
  </si>
  <si>
    <t>LBAI</t>
  </si>
  <si>
    <t>Lakeland Bancorp, Inc.</t>
  </si>
  <si>
    <t>LKFN</t>
  </si>
  <si>
    <t>Lakeland Financial Corporation</t>
  </si>
  <si>
    <t>LNC</t>
  </si>
  <si>
    <t>Lincoln National Corporation</t>
  </si>
  <si>
    <t>LPLA</t>
  </si>
  <si>
    <t>LPL Financial Holdings Inc.</t>
  </si>
  <si>
    <t>MA</t>
  </si>
  <si>
    <t>Mastercard Incorporated Class A</t>
  </si>
  <si>
    <t>MAIN</t>
  </si>
  <si>
    <t>Main Street Capital Corporation</t>
  </si>
  <si>
    <t>MBI</t>
  </si>
  <si>
    <t>MBIA Inc.</t>
  </si>
  <si>
    <t>MC</t>
  </si>
  <si>
    <t>Moelis &amp; Co. Class A</t>
  </si>
  <si>
    <t>MCO</t>
  </si>
  <si>
    <t>Moody's Corporation</t>
  </si>
  <si>
    <t>MCY</t>
  </si>
  <si>
    <t>Mercury General Corporation</t>
  </si>
  <si>
    <t>MET</t>
  </si>
  <si>
    <t>MetLife, Inc.</t>
  </si>
  <si>
    <t>MFA</t>
  </si>
  <si>
    <t>MFA Financial, Inc.</t>
  </si>
  <si>
    <t>MKL</t>
  </si>
  <si>
    <t>Markel Corporation</t>
  </si>
  <si>
    <t>MKTX</t>
  </si>
  <si>
    <t>MarketAxess Holdings Inc.</t>
  </si>
  <si>
    <t>MMC</t>
  </si>
  <si>
    <t>Marsh &amp; McLennan Companies, Inc.</t>
  </si>
  <si>
    <t>MORN</t>
  </si>
  <si>
    <t>Morningstar, Inc.</t>
  </si>
  <si>
    <t>MS</t>
  </si>
  <si>
    <t>Morgan Stanley</t>
  </si>
  <si>
    <t>MSBI</t>
  </si>
  <si>
    <t>Midland States Bancorp, Inc.</t>
  </si>
  <si>
    <t>MSCI</t>
  </si>
  <si>
    <t>MSCI Inc. Class A</t>
  </si>
  <si>
    <t>MTB</t>
  </si>
  <si>
    <t>M&amp;T Bank Corporation</t>
  </si>
  <si>
    <t>NAB</t>
  </si>
  <si>
    <t>National Australia Bank Limited Sponsored ADR</t>
  </si>
  <si>
    <t>NAVI</t>
  </si>
  <si>
    <t>Navient Corp</t>
  </si>
  <si>
    <t>NBHC</t>
  </si>
  <si>
    <t>National Bank Holdings Corporation Class A</t>
  </si>
  <si>
    <t>NDAQ</t>
  </si>
  <si>
    <t>Nasdaq, Inc.</t>
  </si>
  <si>
    <t>NLY</t>
  </si>
  <si>
    <t>Annaly Capital Management, Inc.</t>
  </si>
  <si>
    <t>NMIH</t>
  </si>
  <si>
    <t>NMI Holdings, Inc. Class A</t>
  </si>
  <si>
    <t>NNI</t>
  </si>
  <si>
    <t>Nelnet, Inc. Class A</t>
  </si>
  <si>
    <t>NOAH</t>
  </si>
  <si>
    <t>Noah Holdings Ltd. Sponsored ADR Class A</t>
  </si>
  <si>
    <t>NTRS</t>
  </si>
  <si>
    <t>Northern Trust Corporation</t>
  </si>
  <si>
    <t>NYCB</t>
  </si>
  <si>
    <t>New York Community Bancorp, Inc.</t>
  </si>
  <si>
    <t>OCN</t>
  </si>
  <si>
    <t>Ocwen Financial Corporation</t>
  </si>
  <si>
    <t>OFG</t>
  </si>
  <si>
    <t>OFG Bancorp</t>
  </si>
  <si>
    <t>OMF</t>
  </si>
  <si>
    <t>OneMain Holdings, Inc.</t>
  </si>
  <si>
    <t>ONB</t>
  </si>
  <si>
    <t>Old National Bancorp</t>
  </si>
  <si>
    <t>OPY</t>
  </si>
  <si>
    <t>Oppenheimer Holdings Inc. Class A</t>
  </si>
  <si>
    <t>ORI</t>
  </si>
  <si>
    <t>Old Republic International Corporation</t>
  </si>
  <si>
    <t>OZM</t>
  </si>
  <si>
    <t>Sculptor Capital Management, Inc. Class A</t>
  </si>
  <si>
    <t>OZRK</t>
  </si>
  <si>
    <t>Bank OZK</t>
  </si>
  <si>
    <t>PACW</t>
  </si>
  <si>
    <t>PacWest Bancorp</t>
  </si>
  <si>
    <t>PB</t>
  </si>
  <si>
    <t>Prosperity Bancshares, Inc.(R)</t>
  </si>
  <si>
    <t>PBCT</t>
  </si>
  <si>
    <t>People's United Financial, Inc.</t>
  </si>
  <si>
    <t>PEBO</t>
  </si>
  <si>
    <t>Peoples Bancorp Inc.</t>
  </si>
  <si>
    <t>PFBC</t>
  </si>
  <si>
    <t>Preferred Bank</t>
  </si>
  <si>
    <t>PFG</t>
  </si>
  <si>
    <t>Principal Financial Group, Inc.</t>
  </si>
  <si>
    <t>PGR</t>
  </si>
  <si>
    <t>Progressive Corporation</t>
  </si>
  <si>
    <t>PJC</t>
  </si>
  <si>
    <t>Piper Sandler Companies</t>
  </si>
  <si>
    <t>PMT</t>
  </si>
  <si>
    <t>PennyMac Mortgage Investment Trust</t>
  </si>
  <si>
    <t>PNC</t>
  </si>
  <si>
    <t>PNC Financial Services Group, Inc.</t>
  </si>
  <si>
    <t>PNFP</t>
  </si>
  <si>
    <t>Pinnacle Financial Partners, Inc.</t>
  </si>
  <si>
    <t>PPBI</t>
  </si>
  <si>
    <t>Pacific Premier Bancorp, Inc.</t>
  </si>
  <si>
    <t>PRA</t>
  </si>
  <si>
    <t>ProAssurance Corporation</t>
  </si>
  <si>
    <t>PRAA</t>
  </si>
  <si>
    <t>PRA Group Inc</t>
  </si>
  <si>
    <t>PRI</t>
  </si>
  <si>
    <t>Primerica, Inc.</t>
  </si>
  <si>
    <t>PRK</t>
  </si>
  <si>
    <t>Park National Corporation</t>
  </si>
  <si>
    <t>PRU</t>
  </si>
  <si>
    <t>Prudential Financial, Inc.</t>
  </si>
  <si>
    <t>PSEC</t>
  </si>
  <si>
    <t>Prospect Capital Corporation</t>
  </si>
  <si>
    <t>PYPL</t>
  </si>
  <si>
    <t>PayPal Holdings Inc</t>
  </si>
  <si>
    <t>QCRH</t>
  </si>
  <si>
    <t>QCR Holdings, Inc.</t>
  </si>
  <si>
    <t>R</t>
  </si>
  <si>
    <t>Ryder System, Inc.</t>
  </si>
  <si>
    <t>RE</t>
  </si>
  <si>
    <t>Everest Re Group, Ltd.</t>
  </si>
  <si>
    <t>RESI</t>
  </si>
  <si>
    <t>Front Yard Residential Corp. Class B</t>
  </si>
  <si>
    <t>RF</t>
  </si>
  <si>
    <t>Regions Financial Corporation</t>
  </si>
  <si>
    <t>RGA</t>
  </si>
  <si>
    <t>Reinsurance Group of America, Incorporated</t>
  </si>
  <si>
    <t>RJF</t>
  </si>
  <si>
    <t>Raymond James Financial, Inc.</t>
  </si>
  <si>
    <t>RLI</t>
  </si>
  <si>
    <t>RLI Corp.</t>
  </si>
  <si>
    <t>RNR</t>
  </si>
  <si>
    <t>RenaissanceRe Holdings Ltd.</t>
  </si>
  <si>
    <t>RNST</t>
  </si>
  <si>
    <t>Renasant Corporation</t>
  </si>
  <si>
    <t>RWT</t>
  </si>
  <si>
    <t>Redwood Trust, Inc.</t>
  </si>
  <si>
    <t>SAFT</t>
  </si>
  <si>
    <t>Safety Insurance Group, Inc.</t>
  </si>
  <si>
    <t>SASR</t>
  </si>
  <si>
    <t>Sandy Spring Bancorp, Inc.</t>
  </si>
  <si>
    <t>SBNY</t>
  </si>
  <si>
    <t>Signature Bank</t>
  </si>
  <si>
    <t>SBSI</t>
  </si>
  <si>
    <t>Southside Bancshares, Inc.</t>
  </si>
  <si>
    <t>SC</t>
  </si>
  <si>
    <t>Santander Consumer USA Holdings, Inc.</t>
  </si>
  <si>
    <t>SCHW</t>
  </si>
  <si>
    <t>Charles Schwab Corporation</t>
  </si>
  <si>
    <t>SEIC</t>
  </si>
  <si>
    <t>SEI Investments Company</t>
  </si>
  <si>
    <t>SF</t>
  </si>
  <si>
    <t>Stifel Financial Corp.</t>
  </si>
  <si>
    <t>SFBS</t>
  </si>
  <si>
    <t>ServisFirst Bancshares Inc</t>
  </si>
  <si>
    <t>SFNC</t>
  </si>
  <si>
    <t>Simmons First National Corporation Class A</t>
  </si>
  <si>
    <t>SIGI</t>
  </si>
  <si>
    <t>Selective Insurance Group, Inc.</t>
  </si>
  <si>
    <t>SLD</t>
  </si>
  <si>
    <t>Ready Capital Corporation</t>
  </si>
  <si>
    <t>SLM</t>
  </si>
  <si>
    <t>SLM Corp</t>
  </si>
  <si>
    <t>SNV</t>
  </si>
  <si>
    <t>Synovus Financial Corp.</t>
  </si>
  <si>
    <t>SQ</t>
  </si>
  <si>
    <t>Square, Inc. Class A</t>
  </si>
  <si>
    <t>SRCE</t>
  </si>
  <si>
    <t>1st Source Corporation</t>
  </si>
  <si>
    <t>SSB</t>
  </si>
  <si>
    <t>South State Corporation</t>
  </si>
  <si>
    <t>SSNC</t>
  </si>
  <si>
    <t>SS&amp;C Technologies Holdings, Inc.</t>
  </si>
  <si>
    <t>STBA</t>
  </si>
  <si>
    <t>S&amp;T Bancorp, Inc.</t>
  </si>
  <si>
    <t>STL</t>
  </si>
  <si>
    <t>Sterling Bancorp</t>
  </si>
  <si>
    <t>STT</t>
  </si>
  <si>
    <t>State Street Corporation</t>
  </si>
  <si>
    <t>SYBT</t>
  </si>
  <si>
    <t>Stock Yards Bancorp, Inc.</t>
  </si>
  <si>
    <t>SYF</t>
  </si>
  <si>
    <t>Synchrony Financial</t>
  </si>
  <si>
    <t>TBK</t>
  </si>
  <si>
    <t>Triumph Bancorp, Inc.</t>
  </si>
  <si>
    <t>TCBI</t>
  </si>
  <si>
    <t>Texas Capital Bancshares, Inc.</t>
  </si>
  <si>
    <t>TCPC</t>
  </si>
  <si>
    <t>BlackRock TCP Capital Corp.</t>
  </si>
  <si>
    <t>TFSL</t>
  </si>
  <si>
    <t>TFS Financial Corporation</t>
  </si>
  <si>
    <t>TGH</t>
  </si>
  <si>
    <t>Textainer Group Holdings Limited</t>
  </si>
  <si>
    <t>THFF</t>
  </si>
  <si>
    <t>First Financial Corporation</t>
  </si>
  <si>
    <t>TMK</t>
  </si>
  <si>
    <t>Globe Life Inc.</t>
  </si>
  <si>
    <t>TMP</t>
  </si>
  <si>
    <t>Tompkins Financial Corporation</t>
  </si>
  <si>
    <t>TOWN</t>
  </si>
  <si>
    <t>TowneBank</t>
  </si>
  <si>
    <t>TPRE</t>
  </si>
  <si>
    <t>Third Point Reinsurance Ltd.</t>
  </si>
  <si>
    <t>TRMK</t>
  </si>
  <si>
    <t>Trustmark Corporation</t>
  </si>
  <si>
    <t>TROW</t>
  </si>
  <si>
    <t>T. Rowe Price Group</t>
  </si>
  <si>
    <t>TRV</t>
  </si>
  <si>
    <t>Travelers Companies, Inc.</t>
  </si>
  <si>
    <t>TSC</t>
  </si>
  <si>
    <t>TriState Capital Holdings, Inc.</t>
  </si>
  <si>
    <t>UBSH</t>
  </si>
  <si>
    <t>Atlantic Union Bankshares Corporation</t>
  </si>
  <si>
    <t>UBSI</t>
  </si>
  <si>
    <t>United Bankshares, Inc.</t>
  </si>
  <si>
    <t>UCBI</t>
  </si>
  <si>
    <t>United Community Banks, Inc.</t>
  </si>
  <si>
    <t>UMPQ</t>
  </si>
  <si>
    <t>Umpqua Holdings Corporation</t>
  </si>
  <si>
    <t>UNM</t>
  </si>
  <si>
    <t>Unum Group</t>
  </si>
  <si>
    <t>USB</t>
  </si>
  <si>
    <t>U.S. Bancorp</t>
  </si>
  <si>
    <t>UVSP</t>
  </si>
  <si>
    <t>Univest Financial Corporation</t>
  </si>
  <si>
    <t>V</t>
  </si>
  <si>
    <t>Visa Inc. Class A</t>
  </si>
  <si>
    <t>VBTX</t>
  </si>
  <si>
    <t>Veritex Holdings, Inc.</t>
  </si>
  <si>
    <t>VIRT</t>
  </si>
  <si>
    <t>Virtu Financial, Inc. Class A</t>
  </si>
  <si>
    <t>VLY</t>
  </si>
  <si>
    <t>Valley National Bancorp</t>
  </si>
  <si>
    <t>VOYA</t>
  </si>
  <si>
    <t>Voya Financial, Inc.</t>
  </si>
  <si>
    <t>VRSK</t>
  </si>
  <si>
    <t>Verisk Analytics Inc</t>
  </si>
  <si>
    <t>VRTS</t>
  </si>
  <si>
    <t>Virtus Investment Partners, Inc.</t>
  </si>
  <si>
    <t>WAL</t>
  </si>
  <si>
    <t>Western Alliance Bancorp</t>
  </si>
  <si>
    <t>WASH</t>
  </si>
  <si>
    <t>Washington Trust Bancorp, Inc.</t>
  </si>
  <si>
    <t>WBS</t>
  </si>
  <si>
    <t>Webster Financial Corporation</t>
  </si>
  <si>
    <t>WD</t>
  </si>
  <si>
    <t>Walker &amp; Dunlop, Inc.</t>
  </si>
  <si>
    <t>WDR</t>
  </si>
  <si>
    <t>Waddell &amp; Reed Financial, Inc. Class A</t>
  </si>
  <si>
    <t>WETF</t>
  </si>
  <si>
    <t>WisdomTree Investments, Inc.</t>
  </si>
  <si>
    <t>WEX</t>
  </si>
  <si>
    <t>WEX Inc.</t>
  </si>
  <si>
    <t>WFC</t>
  </si>
  <si>
    <t>Wells Fargo &amp; Company</t>
  </si>
  <si>
    <t>WLTW</t>
  </si>
  <si>
    <t>Willis Towers Watson Public Limited Company</t>
  </si>
  <si>
    <t>Mr. Cooper Group, Inc.</t>
  </si>
  <si>
    <t>WRB</t>
  </si>
  <si>
    <t>W. R. Berkley Corporation</t>
  </si>
  <si>
    <t>WRLD</t>
  </si>
  <si>
    <t>World Acceptance Corporation</t>
  </si>
  <si>
    <t>WSBC</t>
  </si>
  <si>
    <t>WesBanco, Inc.</t>
  </si>
  <si>
    <t>WSFS</t>
  </si>
  <si>
    <t>WSFS Financial Corporation</t>
  </si>
  <si>
    <t>WTFC</t>
  </si>
  <si>
    <t>Wintrust Financial Corporation</t>
  </si>
  <si>
    <t>WTM</t>
  </si>
  <si>
    <t>White Mountains Insurance Group Ltd</t>
  </si>
  <si>
    <t>WU</t>
  </si>
  <si>
    <t>Western Union Company</t>
  </si>
  <si>
    <t>Y</t>
  </si>
  <si>
    <t>Alleghany Corporation</t>
  </si>
  <si>
    <t>ZION</t>
  </si>
  <si>
    <t>Zions Bancorporation, N.A.</t>
  </si>
  <si>
    <t>OVERPERFORMANCE BIN</t>
  </si>
  <si>
    <t>Top 10 / Bottom 10</t>
  </si>
  <si>
    <t>Top 10</t>
  </si>
  <si>
    <t>Bottom 10</t>
  </si>
  <si>
    <t>Number of Rows</t>
  </si>
  <si>
    <t>Top Decile / Bottom Decile</t>
  </si>
  <si>
    <t>Top Decile</t>
  </si>
  <si>
    <t>Bottom Decile</t>
  </si>
  <si>
    <t>DIFFERENCE BIN</t>
  </si>
  <si>
    <t>Zillow Group, Inc. Class A</t>
  </si>
  <si>
    <t>HOUSING</t>
  </si>
  <si>
    <t>ZG</t>
  </si>
  <si>
    <t>Zillow Group, Inc. Class C</t>
  </si>
  <si>
    <t>Z</t>
  </si>
  <si>
    <t>SPECIALTY FINANCE/HOUSING</t>
  </si>
  <si>
    <t>TRI Pointe Group Inc</t>
  </si>
  <si>
    <t>TPH</t>
  </si>
  <si>
    <t>Toll Brothers, Inc.</t>
  </si>
  <si>
    <t>TOL</t>
  </si>
  <si>
    <t>Taylor Morrison Home Corporation</t>
  </si>
  <si>
    <t>TMHC</t>
  </si>
  <si>
    <t>Stanley Black &amp; Decker, Inc.</t>
  </si>
  <si>
    <t>SWK</t>
  </si>
  <si>
    <t>Stewart Information Services Corporation</t>
  </si>
  <si>
    <t>STC</t>
  </si>
  <si>
    <t>Sherwin-Williams Company</t>
  </si>
  <si>
    <t>SHW</t>
  </si>
  <si>
    <t>RE/MAX Holdings, Inc.</t>
  </si>
  <si>
    <t>RMAX</t>
  </si>
  <si>
    <t>Realogy Holdings Corp.</t>
  </si>
  <si>
    <t>RLGY</t>
  </si>
  <si>
    <t>Redfin Corporation</t>
  </si>
  <si>
    <t>RDFN</t>
  </si>
  <si>
    <t>PulteGroup, Inc.</t>
  </si>
  <si>
    <t>PHM</t>
  </si>
  <si>
    <t>Owens Corning</t>
  </si>
  <si>
    <t>OC</t>
  </si>
  <si>
    <t>New Home Co., Inc.</t>
  </si>
  <si>
    <t>NWHM</t>
  </si>
  <si>
    <t>NVR, Inc.</t>
  </si>
  <si>
    <t>NVR</t>
  </si>
  <si>
    <t>Meritage Homes Corporation</t>
  </si>
  <si>
    <t>MTH</t>
  </si>
  <si>
    <t>M/I Homes, Inc.</t>
  </si>
  <si>
    <t>MHO</t>
  </si>
  <si>
    <t>Mohawk Industries, Inc.</t>
  </si>
  <si>
    <t>MHK</t>
  </si>
  <si>
    <t>M.D.C. Holdings, Inc.</t>
  </si>
  <si>
    <t>MDC</t>
  </si>
  <si>
    <t>Masco Corporation</t>
  </si>
  <si>
    <t>MAS</t>
  </si>
  <si>
    <t>Lowe's Companies, Inc.</t>
  </si>
  <si>
    <t>LOW</t>
  </si>
  <si>
    <t>Lennar Corporation Class A</t>
  </si>
  <si>
    <t>LEN</t>
  </si>
  <si>
    <t>KB Home</t>
  </si>
  <si>
    <t>KBH</t>
  </si>
  <si>
    <t>Installed Building Products, Inc.</t>
  </si>
  <si>
    <t>IBP</t>
  </si>
  <si>
    <t>Home Depot, Inc.</t>
  </si>
  <si>
    <t>HD</t>
  </si>
  <si>
    <t>Five Point Holdings LLC Class A</t>
  </si>
  <si>
    <t>FPH</t>
  </si>
  <si>
    <t>Fidelity National Financial, Inc. - FNF Group</t>
  </si>
  <si>
    <t>FNF</t>
  </si>
  <si>
    <t>Fortune Brands Home &amp; Security, Inc.</t>
  </si>
  <si>
    <t>FBHS</t>
  </si>
  <si>
    <t>First American Financial Corporation</t>
  </si>
  <si>
    <t>FAF</t>
  </si>
  <si>
    <t>D.R. Horton, Inc.</t>
  </si>
  <si>
    <t>DHI</t>
  </si>
  <si>
    <t>Beazer Homes USA, Inc.</t>
  </si>
  <si>
    <t>BZH</t>
  </si>
  <si>
    <t>TopBuild Corp.</t>
  </si>
  <si>
    <t>BLD</t>
  </si>
  <si>
    <t>Armstrong World Industries, Inc.</t>
  </si>
  <si>
    <t>AWI</t>
  </si>
  <si>
    <t>American Woodmark Corporation</t>
  </si>
  <si>
    <t>AMWD</t>
  </si>
  <si>
    <t>Armstrong Flooring, Inc.</t>
  </si>
  <si>
    <t>AFI</t>
  </si>
  <si>
    <t>Altisource Asset Management Corp.</t>
  </si>
  <si>
    <t>AAMC</t>
  </si>
  <si>
    <t>Avg Fwd Perf</t>
  </si>
  <si>
    <t>Mkt Cap ($B)</t>
  </si>
  <si>
    <t>This sheet contains FactSet XML data for use with this workbook's =FDS codes.  Modifying the worksheet's contents may damage the workbook's =FDS functionality.</t>
  </si>
  <si>
    <t>Mkt Cap</t>
  </si>
  <si>
    <t>Delisting Check</t>
  </si>
  <si>
    <t>TFC</t>
  </si>
  <si>
    <t>DNB</t>
  </si>
  <si>
    <t>Dun &amp; Bradstreet Holdings Inc</t>
  </si>
  <si>
    <t>Premier Financial Corp.</t>
  </si>
  <si>
    <t>MTG</t>
  </si>
  <si>
    <t>MGIC Investment Corporation</t>
  </si>
  <si>
    <t>RDN</t>
  </si>
  <si>
    <t>Radian Group Inc.</t>
  </si>
  <si>
    <t>COOP</t>
  </si>
  <si>
    <t>CACC</t>
  </si>
  <si>
    <t>Credit Acceptance Corporation</t>
  </si>
  <si>
    <t>CHFC</t>
  </si>
  <si>
    <t>TCF Financial Corporation</t>
  </si>
  <si>
    <t>CPF</t>
  </si>
  <si>
    <t>Central Pacific Financial Corp.</t>
  </si>
  <si>
    <t>ETFC</t>
  </si>
  <si>
    <t>E*TRADE Financial Corporation</t>
  </si>
  <si>
    <t>FICO</t>
  </si>
  <si>
    <t>Fair Isaac Corporation</t>
  </si>
  <si>
    <t>JKHY</t>
  </si>
  <si>
    <t>Jack Henry &amp; Associates, Inc.</t>
  </si>
  <si>
    <t>SIVB</t>
  </si>
  <si>
    <t>SVB Financial Group</t>
  </si>
  <si>
    <t>STFC</t>
  </si>
  <si>
    <t>State Auto Financial Corporation</t>
  </si>
  <si>
    <t>TCF</t>
  </si>
  <si>
    <t>THG</t>
  </si>
  <si>
    <t>Hanover Insurance Group, Inc.</t>
  </si>
  <si>
    <t>UMBF</t>
  </si>
  <si>
    <t>UMB Financial Corporation</t>
  </si>
  <si>
    <t>HOV</t>
  </si>
  <si>
    <t>Hovnanian Enterprises, Inc. Class A</t>
  </si>
  <si>
    <t>Duplicate Ceck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</si>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</sst>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11"/>
      <color theme="1"/>
      <name val="Karla"/>
    </font>
    <font>
      <b/>
      <sz val="11"/>
      <color theme="0"/>
      <name val="Karla"/>
    </font>
    <font>
      <sz val="10"/>
      <color theme="1"/>
      <name val="Karla"/>
    </font>
    <font>
      <sz val="8"/>
      <color theme="1"/>
      <name val="Karla"/>
    </font>
    <font>
      <b/>
      <sz val="11"/>
      <color rgb="FF0070C0"/>
      <name val="Karla"/>
    </font>
    <font>
      <b/>
      <sz val="10"/>
      <color rgb="FFC00000"/>
      <name val="Karla"/>
    </font>
    <font>
      <b/>
      <sz val="10"/>
      <color rgb="FF00B050"/>
      <name val="Karla"/>
    </font>
    <font>
      <sz val="9"/>
      <color theme="0" tint="-0.499984740745262"/>
      <name val="Karla"/>
    </font>
    <font>
      <b/>
      <sz val="11"/>
      <color rgb="FF421C5E"/>
      <name val="Karla"/>
    </font>
    <font>
      <sz val="11"/>
      <color rgb="FF421C5E"/>
      <name val="Karla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421C5E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0" fontId="18" fillId="5" borderId="4" xfId="9" applyFont="1" applyAlignment="1">
      <alignment horizontal="right"/>
    </xf>
    <xf numFmtId="0" fontId="19" fillId="0" borderId="0" xfId="0" applyFont="1"/>
    <xf numFmtId="0" fontId="20" fillId="33" borderId="0" xfId="0" applyFont="1" applyFill="1" applyAlignme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9" fillId="0" borderId="0" xfId="0" applyFont="1" applyBorder="1"/>
    <xf numFmtId="0" fontId="19" fillId="0" borderId="10" xfId="0" applyFont="1" applyBorder="1"/>
    <xf numFmtId="164" fontId="19" fillId="0" borderId="0" xfId="0" applyNumberFormat="1" applyFont="1"/>
    <xf numFmtId="0" fontId="23" fillId="34" borderId="0" xfId="0" applyFont="1" applyFill="1"/>
    <xf numFmtId="0" fontId="19" fillId="34" borderId="0" xfId="0" applyFont="1" applyFill="1"/>
    <xf numFmtId="0" fontId="25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19" fillId="35" borderId="0" xfId="0" applyFont="1" applyFill="1"/>
    <xf numFmtId="0" fontId="27" fillId="35" borderId="0" xfId="0" applyFont="1" applyFill="1"/>
    <xf numFmtId="0" fontId="28" fillId="35" borderId="0" xfId="0" applyFont="1" applyFill="1"/>
    <xf numFmtId="0" fontId="20" fillId="36" borderId="0" xfId="0" applyFont="1" applyFill="1" applyAlignment="1"/>
    <xf numFmtId="165" fontId="26" fillId="0" borderId="0" xfId="0" applyNumberFormat="1" applyFont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33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36" borderId="0" xfId="0" applyFont="1" applyFill="1" applyAlignment="1">
      <alignment horizontal="left"/>
    </xf>
    <xf numFmtId="0" fontId="28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37" borderId="0" xfId="0" applyFill="1"/>
    <xf numFmtId="0" fontId="16" fillId="37" borderId="0" xfId="0" applyFont="1" applyFill="1"/>
    <xf numFmtId="9" fontId="21" fillId="0" borderId="0" xfId="42" applyNumberFormat="1" applyFont="1" applyFill="1" applyBorder="1" applyAlignment="1">
      <alignment horizontal="center"/>
    </xf>
    <xf numFmtId="165" fontId="26" fillId="0" borderId="13" xfId="0" applyNumberFormat="1" applyFont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5E5"/>
      <color rgb="FFFFCDCD"/>
      <color rgb="FFF89698"/>
      <color rgb="FF333300"/>
      <color rgb="FFEAD5FF"/>
      <color rgb="FF421C5E"/>
      <color rgb="FFFF0000"/>
      <color rgb="FFFF00FF"/>
      <color rgb="FFFFF2CC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D6A31-FF47-4663-8C96-416956ADD59B}">
  <dimension ref="A1:B2"/>
  <sheetViews>
    <sheetView showGridLines="0" workbookViewId="0"/>
  </sheetViews>
  <sheetFormatPr defaultRowHeight="15" x14ac:dyDescent="0.25"/>
  <sheetData>
    <row r="1" spans="1:2" x14ac:dyDescent="0.25">
      <c r="B1" t="s">
        <v>715</v>
      </c>
    </row>
    <row r="2" spans="1:2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2:W58"/>
  <sheetViews>
    <sheetView showGridLines="0" tabSelected="1" zoomScale="85" zoomScaleNormal="85" workbookViewId="0">
      <selection activeCell="C4" sqref="A1:XFD1048576"/>
    </sheetView>
  </sheetViews>
  <sheetFormatPr defaultColWidth="9.140625" defaultRowHeight="15" outlineLevelRow="1" x14ac:dyDescent="0.25"/>
  <cols>
    <col min="1" max="1" width="3.42578125" style="3" customWidth="1"/>
    <col min="2" max="3" width="9.140625" style="3"/>
    <col min="4" max="4" width="32.7109375" style="31" customWidth="1"/>
    <col min="5" max="6" width="15.28515625" style="3" customWidth="1"/>
    <col min="7" max="8" width="3.7109375" style="3" customWidth="1"/>
    <col min="9" max="9" width="9.140625" style="3"/>
    <col min="10" max="10" width="32.7109375" style="31" customWidth="1"/>
    <col min="11" max="12" width="15.28515625" style="3" customWidth="1"/>
    <col min="13" max="13" width="11.5703125" style="3" customWidth="1"/>
    <col min="14" max="14" width="9.140625" style="3"/>
    <col min="15" max="15" width="39.5703125" style="31" bestFit="1" customWidth="1"/>
    <col min="16" max="17" width="15.28515625" style="3" customWidth="1"/>
    <col min="18" max="19" width="3.7109375" style="3" customWidth="1"/>
    <col min="20" max="20" width="9.140625" style="3"/>
    <col min="21" max="21" width="39.5703125" style="31" bestFit="1" customWidth="1"/>
    <col min="22" max="23" width="15.28515625" style="3" customWidth="1"/>
    <col min="24" max="16384" width="9.140625" style="3"/>
  </cols>
  <sheetData>
    <row r="2" spans="2:23" x14ac:dyDescent="0.25">
      <c r="C2" s="40">
        <f>new_predictions_financials!$B$5</f>
        <v>44106</v>
      </c>
      <c r="D2" s="40"/>
      <c r="E2" s="24"/>
      <c r="F2" s="24"/>
    </row>
    <row r="4" spans="2:23" x14ac:dyDescent="0.25">
      <c r="C4" s="4" t="s">
        <v>630</v>
      </c>
      <c r="D4" s="27"/>
      <c r="E4" s="4"/>
      <c r="F4" s="4"/>
      <c r="G4" s="4"/>
      <c r="H4" s="4"/>
      <c r="I4" s="4"/>
      <c r="J4" s="27"/>
      <c r="K4" s="4"/>
      <c r="L4" s="4"/>
      <c r="N4" s="4" t="s">
        <v>638</v>
      </c>
      <c r="O4" s="27"/>
      <c r="P4" s="4"/>
      <c r="Q4" s="4"/>
      <c r="R4" s="4"/>
      <c r="S4" s="4"/>
      <c r="T4" s="4"/>
      <c r="U4" s="27"/>
      <c r="V4" s="4"/>
      <c r="W4" s="4"/>
    </row>
    <row r="5" spans="2:23" outlineLevel="1" x14ac:dyDescent="0.25"/>
    <row r="6" spans="2:23" outlineLevel="1" x14ac:dyDescent="0.25">
      <c r="C6" s="16" t="s">
        <v>631</v>
      </c>
      <c r="D6" s="28"/>
      <c r="E6" s="17"/>
      <c r="F6" s="17"/>
      <c r="G6" s="17"/>
      <c r="H6" s="17"/>
      <c r="I6" s="17"/>
      <c r="J6" s="28"/>
      <c r="K6" s="17"/>
      <c r="L6" s="17"/>
      <c r="N6" s="16" t="s">
        <v>631</v>
      </c>
      <c r="O6" s="28"/>
      <c r="P6" s="17"/>
      <c r="Q6" s="17"/>
      <c r="R6" s="17"/>
      <c r="S6" s="17"/>
      <c r="T6" s="17"/>
      <c r="U6" s="28"/>
      <c r="V6" s="17"/>
      <c r="W6" s="17"/>
    </row>
    <row r="7" spans="2:23" outlineLevel="1" x14ac:dyDescent="0.25"/>
    <row r="8" spans="2:23" outlineLevel="1" x14ac:dyDescent="0.25">
      <c r="C8" s="18" t="s">
        <v>632</v>
      </c>
      <c r="D8" s="29"/>
      <c r="E8" s="7" t="s">
        <v>714</v>
      </c>
      <c r="F8" s="7" t="s">
        <v>713</v>
      </c>
      <c r="G8" s="8"/>
      <c r="H8" s="14"/>
      <c r="I8" s="19" t="s">
        <v>633</v>
      </c>
      <c r="J8" s="29"/>
      <c r="K8" s="7" t="s">
        <v>714</v>
      </c>
      <c r="L8" s="7" t="s">
        <v>713</v>
      </c>
      <c r="N8" s="18" t="s">
        <v>632</v>
      </c>
      <c r="O8" s="29"/>
      <c r="P8" s="7" t="s">
        <v>714</v>
      </c>
      <c r="Q8" s="7" t="s">
        <v>713</v>
      </c>
      <c r="R8" s="8"/>
      <c r="S8" s="14"/>
      <c r="T8" s="19" t="s">
        <v>633</v>
      </c>
      <c r="U8" s="29"/>
      <c r="V8" s="7" t="s">
        <v>714</v>
      </c>
      <c r="W8" s="7" t="s">
        <v>713</v>
      </c>
    </row>
    <row r="9" spans="2:23" outlineLevel="1" x14ac:dyDescent="0.25">
      <c r="B9" s="6">
        <v>1</v>
      </c>
      <c r="C9" s="9" t="str">
        <f t="shared" ref="C9:C18" ca="1" si="0">INDEX(Ticker_Fins,MATCH(LARGE(Fins_Over_Fwd,B9),Fins_Over_Fwd,0),1)</f>
        <v>RDN</v>
      </c>
      <c r="D9" s="26" t="str">
        <f t="shared" ref="D9" ca="1" si="1">INDEX(Name_Fins,MATCH(C9,Ticker_Fins,0),1)</f>
        <v>Radian Group Inc.</v>
      </c>
      <c r="E9" s="25">
        <f ca="1">_xll.FDS(C9,"FG_MKT_VALUE(0)")/1000</f>
        <v>3.0073976999999998</v>
      </c>
      <c r="F9" s="39">
        <f t="shared" ref="F9:F18" ca="1" si="2">INDEX(Fins_Over_Fwd,MATCH(C9,Ticker_Fins,0),1)/100</f>
        <v>1.9293200165996298</v>
      </c>
      <c r="G9" s="12"/>
      <c r="I9" s="9" t="str">
        <f t="shared" ref="I9:I18" ca="1" si="3">INDEX(Ticker_Fins,MATCH(SMALL(Fins_Over_Fwd,B9),Fins_Over_Fwd,0),1)</f>
        <v>JHG</v>
      </c>
      <c r="J9" s="26" t="str">
        <f t="shared" ref="J9" ca="1" si="4">INDEX(Name_Fins,MATCH(I9,Ticker_Fins,0),1)</f>
        <v>Janus Henderson Group PLC</v>
      </c>
      <c r="K9" s="25">
        <f ca="1">_xll.FDS(I9,"FG_MKT_VALUE(0)")/1000</f>
        <v>4.6055175999999998</v>
      </c>
      <c r="L9" s="39">
        <f t="shared" ref="L9" ca="1" si="5">INDEX(Fins_Over_Fwd,MATCH(I9,Ticker_Fins,0),1)/100</f>
        <v>-0.41529570948550698</v>
      </c>
      <c r="N9" s="9" t="str">
        <f t="shared" ref="N9:N18" ca="1" si="6">INDEX(Ticker_Fins,MATCH(LARGE(Fins_Diff_Fwd,B9),Fins_Diff_Fwd,0),1)</f>
        <v>SQ</v>
      </c>
      <c r="O9" s="26" t="str">
        <f t="shared" ref="O9:O18" ca="1" si="7">INDEX(Name_Fins,MATCH(N9,Ticker_Fins,0),1)</f>
        <v>Square, Inc. Class A</v>
      </c>
      <c r="P9" s="25">
        <f ca="1">_xll.FDS(N9,"FG_MKT_VALUE(0)")/1000</f>
        <v>75.227419999999995</v>
      </c>
      <c r="Q9" s="39">
        <f t="shared" ref="Q9:Q18" ca="1" si="8">INDEX(Fins_Diff_Fwd,MATCH(N9,Ticker_Fins,0),1)/100</f>
        <v>1.75087619067818</v>
      </c>
      <c r="R9" s="12"/>
      <c r="T9" s="9" t="str">
        <f t="shared" ref="T9:T18" ca="1" si="9">INDEX(Ticker_Fins,MATCH(SMALL(Fins_Diff_Fwd,B9),Fins_Diff_Fwd,0),1)</f>
        <v>EZPW</v>
      </c>
      <c r="U9" s="26" t="str">
        <f t="shared" ref="U9:U18" ca="1" si="10">INDEX(Name_Fins,MATCH(T9,Ticker_Fins,0),1)</f>
        <v>EZCORP, Inc. Class A</v>
      </c>
      <c r="V9" s="25">
        <f ca="1">_xll.FDS(T9,"FG_MKT_VALUE(0)")/1000</f>
        <v>0.27533887000000001</v>
      </c>
      <c r="W9" s="39">
        <f t="shared" ref="W9:W18" ca="1" si="11">INDEX(Fins_Diff_Fwd,MATCH(T9,Ticker_Fins,0),1)/100</f>
        <v>-0.27922857831372</v>
      </c>
    </row>
    <row r="10" spans="2:23" outlineLevel="1" x14ac:dyDescent="0.25">
      <c r="B10" s="6">
        <f t="shared" ref="B10:B18" si="12">B9+1</f>
        <v>2</v>
      </c>
      <c r="C10" s="9" t="str">
        <f t="shared" ca="1" si="0"/>
        <v>GNW</v>
      </c>
      <c r="D10" s="26" t="str">
        <f t="shared" ref="D10:D18" ca="1" si="13">INDEX(Name_Fins,MATCH(C10,Ticker_Fins,0),1)</f>
        <v>Genworth Financial, Inc. Class A</v>
      </c>
      <c r="E10" s="25">
        <f ca="1">_xll.FDS(C10,"FG_MKT_VALUE(0)")/1000</f>
        <v>1.7240789999999999</v>
      </c>
      <c r="F10" s="39">
        <f t="shared" ca="1" si="2"/>
        <v>1.61620906888462</v>
      </c>
      <c r="G10" s="12"/>
      <c r="I10" s="9" t="str">
        <f t="shared" ca="1" si="3"/>
        <v>VRTS</v>
      </c>
      <c r="J10" s="26" t="str">
        <f t="shared" ref="J10:J18" ca="1" si="14">INDEX(Name_Fins,MATCH(I10,Ticker_Fins,0),1)</f>
        <v>Virtus Investment Partners, Inc.</v>
      </c>
      <c r="K10" s="25">
        <f ca="1">_xll.FDS(I10,"FG_MKT_VALUE(0)")/1000</f>
        <v>1.0914688000000001</v>
      </c>
      <c r="L10" s="39">
        <f t="shared" ref="L10:L18" ca="1" si="15">INDEX(Fins_Over_Fwd,MATCH(I10,Ticker_Fins,0),1)/100</f>
        <v>-0.31207139149422902</v>
      </c>
      <c r="N10" s="9" t="str">
        <f t="shared" ca="1" si="6"/>
        <v>FITB</v>
      </c>
      <c r="O10" s="26" t="str">
        <f t="shared" ca="1" si="7"/>
        <v>Fifth Third Bancorp</v>
      </c>
      <c r="P10" s="25">
        <f ca="1">_xll.FDS(N10,"FG_MKT_VALUE(0)")/1000</f>
        <v>15.590956</v>
      </c>
      <c r="Q10" s="39">
        <f t="shared" ca="1" si="8"/>
        <v>1.1331200109344599</v>
      </c>
      <c r="R10" s="12"/>
      <c r="T10" s="9" t="str">
        <f t="shared" ca="1" si="9"/>
        <v>DNB</v>
      </c>
      <c r="U10" s="26" t="str">
        <f t="shared" ca="1" si="10"/>
        <v>Dun &amp; Bradstreet Holdings Inc</v>
      </c>
      <c r="V10" s="25">
        <f ca="1">_xll.FDS(T10,"FG_MKT_VALUE(0)")/1000</f>
        <v>10.798209999999999</v>
      </c>
      <c r="W10" s="39">
        <f t="shared" ca="1" si="11"/>
        <v>-0.169169511143484</v>
      </c>
    </row>
    <row r="11" spans="2:23" outlineLevel="1" x14ac:dyDescent="0.25">
      <c r="B11" s="6">
        <f t="shared" si="12"/>
        <v>3</v>
      </c>
      <c r="C11" s="9" t="str">
        <f t="shared" ca="1" si="0"/>
        <v>NOAH</v>
      </c>
      <c r="D11" s="26" t="str">
        <f t="shared" ca="1" si="13"/>
        <v>Noah Holdings Ltd. Sponsored ADR Class A</v>
      </c>
      <c r="E11" s="25">
        <f ca="1">_xll.FDS(C11,"FG_MKT_VALUE(0)")/1000</f>
        <v>1.2160427</v>
      </c>
      <c r="F11" s="39">
        <f t="shared" ca="1" si="2"/>
        <v>1.4052714052506701</v>
      </c>
      <c r="G11" s="12"/>
      <c r="I11" s="9" t="str">
        <f t="shared" ca="1" si="3"/>
        <v>EZPW</v>
      </c>
      <c r="J11" s="26" t="str">
        <f t="shared" ca="1" si="14"/>
        <v>EZCORP, Inc. Class A</v>
      </c>
      <c r="K11" s="25">
        <f ca="1">_xll.FDS(I11,"FG_MKT_VALUE(0)")/1000</f>
        <v>0.27533887000000001</v>
      </c>
      <c r="L11" s="39">
        <f t="shared" ca="1" si="15"/>
        <v>-0.27919863597612998</v>
      </c>
      <c r="N11" s="9" t="str">
        <f t="shared" ca="1" si="6"/>
        <v>CNA</v>
      </c>
      <c r="O11" s="26" t="str">
        <f t="shared" ca="1" si="7"/>
        <v>CNA Financial Corporation</v>
      </c>
      <c r="P11" s="25">
        <f ca="1">_xll.FDS(N11,"FG_MKT_VALUE(0)")/1000</f>
        <v>8.2445550000000001</v>
      </c>
      <c r="Q11" s="39">
        <f t="shared" ca="1" si="8"/>
        <v>0.98925041195512609</v>
      </c>
      <c r="R11" s="12"/>
      <c r="T11" s="9" t="str">
        <f t="shared" ca="1" si="9"/>
        <v>FBK</v>
      </c>
      <c r="U11" s="26" t="str">
        <f t="shared" ca="1" si="10"/>
        <v>FB Financial Corporation</v>
      </c>
      <c r="V11" s="25">
        <f ca="1">_xll.FDS(T11,"FG_MKT_VALUE(0)")/1000</f>
        <v>1.2317686000000001</v>
      </c>
      <c r="W11" s="39">
        <f t="shared" ca="1" si="11"/>
        <v>-0.16599190283400803</v>
      </c>
    </row>
    <row r="12" spans="2:23" outlineLevel="1" x14ac:dyDescent="0.25">
      <c r="B12" s="6">
        <f t="shared" si="12"/>
        <v>4</v>
      </c>
      <c r="C12" s="9" t="str">
        <f t="shared" ca="1" si="0"/>
        <v>CNO</v>
      </c>
      <c r="D12" s="26" t="str">
        <f t="shared" ca="1" si="13"/>
        <v>CNO Financial Group, Inc.</v>
      </c>
      <c r="E12" s="25">
        <f ca="1">_xll.FDS(C12,"FG_MKT_VALUE(0)")/1000</f>
        <v>2.3596210000000002</v>
      </c>
      <c r="F12" s="39">
        <f t="shared" ca="1" si="2"/>
        <v>1.3913916068860999</v>
      </c>
      <c r="G12" s="12"/>
      <c r="I12" s="9" t="str">
        <f t="shared" ca="1" si="3"/>
        <v>AB</v>
      </c>
      <c r="J12" s="26" t="str">
        <f t="shared" ca="1" si="14"/>
        <v>AllianceBernstein Holding L.P.</v>
      </c>
      <c r="K12" s="25">
        <f ca="1">_xll.FDS(I12,"FG_MKT_VALUE(0)")/1000</f>
        <v>2.5998066</v>
      </c>
      <c r="L12" s="39">
        <f t="shared" ca="1" si="15"/>
        <v>-0.24218162593425099</v>
      </c>
      <c r="N12" s="9" t="str">
        <f t="shared" ca="1" si="6"/>
        <v>RDN</v>
      </c>
      <c r="O12" s="26" t="str">
        <f t="shared" ca="1" si="7"/>
        <v>Radian Group Inc.</v>
      </c>
      <c r="P12" s="25">
        <f ca="1">_xll.FDS(N12,"FG_MKT_VALUE(0)")/1000</f>
        <v>3.0073976999999998</v>
      </c>
      <c r="Q12" s="39">
        <f t="shared" ca="1" si="8"/>
        <v>0.98623027182392209</v>
      </c>
      <c r="R12" s="12"/>
      <c r="T12" s="9" t="str">
        <f t="shared" ca="1" si="9"/>
        <v>EBIX</v>
      </c>
      <c r="U12" s="26" t="str">
        <f t="shared" ca="1" si="10"/>
        <v>Ebix, Inc.</v>
      </c>
      <c r="V12" s="25">
        <f ca="1">_xll.FDS(T12,"FG_MKT_VALUE(0)")/1000</f>
        <v>0.65998400000000002</v>
      </c>
      <c r="W12" s="39">
        <f t="shared" ca="1" si="11"/>
        <v>-0.16186175468742403</v>
      </c>
    </row>
    <row r="13" spans="2:23" outlineLevel="1" x14ac:dyDescent="0.25">
      <c r="B13" s="6">
        <f t="shared" si="12"/>
        <v>5</v>
      </c>
      <c r="C13" s="9" t="str">
        <f t="shared" ca="1" si="0"/>
        <v>MTG</v>
      </c>
      <c r="D13" s="26" t="str">
        <f t="shared" ca="1" si="13"/>
        <v>MGIC Investment Corporation</v>
      </c>
      <c r="E13" s="25">
        <f ca="1">_xll.FDS(C13,"FG_MKT_VALUE(0)")/1000</f>
        <v>3.2706248000000002</v>
      </c>
      <c r="F13" s="39">
        <f t="shared" ca="1" si="2"/>
        <v>1.3246115494326098</v>
      </c>
      <c r="G13" s="12"/>
      <c r="I13" s="9" t="str">
        <f t="shared" ca="1" si="3"/>
        <v>SYBT</v>
      </c>
      <c r="J13" s="26" t="str">
        <f t="shared" ca="1" si="14"/>
        <v>Stock Yards Bancorp, Inc.</v>
      </c>
      <c r="K13" s="25">
        <f ca="1">_xll.FDS(I13,"FG_MKT_VALUE(0)")/1000</f>
        <v>0.7915949000000001</v>
      </c>
      <c r="L13" s="39">
        <f t="shared" ca="1" si="15"/>
        <v>-0.16748295897825799</v>
      </c>
      <c r="N13" s="9" t="str">
        <f t="shared" ca="1" si="6"/>
        <v>WTFC</v>
      </c>
      <c r="O13" s="26" t="str">
        <f t="shared" ca="1" si="7"/>
        <v>Wintrust Financial Corporation</v>
      </c>
      <c r="P13" s="25">
        <f ca="1">_xll.FDS(N13,"FG_MKT_VALUE(0)")/1000</f>
        <v>2.4676182</v>
      </c>
      <c r="Q13" s="39">
        <f t="shared" ca="1" si="8"/>
        <v>0.78472681878612094</v>
      </c>
      <c r="R13" s="12"/>
      <c r="T13" s="9" t="str">
        <f t="shared" ca="1" si="9"/>
        <v>SYBT</v>
      </c>
      <c r="U13" s="26" t="str">
        <f t="shared" ca="1" si="10"/>
        <v>Stock Yards Bancorp, Inc.</v>
      </c>
      <c r="V13" s="25">
        <f ca="1">_xll.FDS(T13,"FG_MKT_VALUE(0)")/1000</f>
        <v>0.7915949000000001</v>
      </c>
      <c r="W13" s="39">
        <f t="shared" ca="1" si="11"/>
        <v>-0.13653136531365301</v>
      </c>
    </row>
    <row r="14" spans="2:23" outlineLevel="1" x14ac:dyDescent="0.25">
      <c r="B14" s="6">
        <f t="shared" si="12"/>
        <v>6</v>
      </c>
      <c r="C14" s="9" t="str">
        <f t="shared" ca="1" si="0"/>
        <v>WBS</v>
      </c>
      <c r="D14" s="26" t="str">
        <f t="shared" ca="1" si="13"/>
        <v>Webster Financial Corporation</v>
      </c>
      <c r="E14" s="25">
        <f ca="1">_xll.FDS(C14,"FG_MKT_VALUE(0)")/1000</f>
        <v>2.4658494000000002</v>
      </c>
      <c r="F14" s="39">
        <f t="shared" ca="1" si="2"/>
        <v>1.12241985293702</v>
      </c>
      <c r="G14" s="12"/>
      <c r="I14" s="9" t="str">
        <f t="shared" ca="1" si="3"/>
        <v>WDR</v>
      </c>
      <c r="J14" s="26" t="str">
        <f t="shared" ca="1" si="14"/>
        <v>Waddell &amp; Reed Financial, Inc. Class A</v>
      </c>
      <c r="K14" s="25">
        <f ca="1">_xll.FDS(I14,"FG_MKT_VALUE(0)")/1000</f>
        <v>0.98071360000000007</v>
      </c>
      <c r="L14" s="39">
        <f t="shared" ca="1" si="15"/>
        <v>-0.151187550225856</v>
      </c>
      <c r="N14" s="9" t="str">
        <f t="shared" ca="1" si="6"/>
        <v>PRAA</v>
      </c>
      <c r="O14" s="26" t="str">
        <f t="shared" ca="1" si="7"/>
        <v>PRA Group Inc</v>
      </c>
      <c r="P14" s="25">
        <f ca="1">_xll.FDS(N14,"FG_MKT_VALUE(0)")/1000</f>
        <v>1.8482487000000001</v>
      </c>
      <c r="Q14" s="39">
        <f t="shared" ca="1" si="8"/>
        <v>0.72414199666030998</v>
      </c>
      <c r="R14" s="12"/>
      <c r="T14" s="9" t="str">
        <f t="shared" ca="1" si="9"/>
        <v>GBL</v>
      </c>
      <c r="U14" s="26" t="str">
        <f t="shared" ca="1" si="10"/>
        <v>GAMCO Investors, Inc. Class A</v>
      </c>
      <c r="V14" s="25">
        <f ca="1">_xll.FDS(T14,"FG_MKT_VALUE(0)")/1000</f>
        <v>0.32142507999999997</v>
      </c>
      <c r="W14" s="39">
        <f t="shared" ca="1" si="11"/>
        <v>-0.129330172962239</v>
      </c>
    </row>
    <row r="15" spans="2:23" outlineLevel="1" x14ac:dyDescent="0.25">
      <c r="B15" s="6">
        <f t="shared" si="12"/>
        <v>7</v>
      </c>
      <c r="C15" s="9" t="str">
        <f t="shared" ca="1" si="0"/>
        <v>FLT</v>
      </c>
      <c r="D15" s="26" t="str">
        <f t="shared" ca="1" si="13"/>
        <v>FLEETCOR Technologies, Inc.</v>
      </c>
      <c r="E15" s="25">
        <f ca="1">_xll.FDS(C15,"FG_MKT_VALUE(0)")/1000</f>
        <v>19.706810000000001</v>
      </c>
      <c r="F15" s="39">
        <f t="shared" ca="1" si="2"/>
        <v>1.07412974048788</v>
      </c>
      <c r="G15" s="12"/>
      <c r="I15" s="9" t="str">
        <f t="shared" ca="1" si="3"/>
        <v>CCBG</v>
      </c>
      <c r="J15" s="26" t="str">
        <f t="shared" ca="1" si="14"/>
        <v>Capital City Bank Group, Inc.</v>
      </c>
      <c r="K15" s="25">
        <f ca="1">_xll.FDS(I15,"FG_MKT_VALUE(0)")/1000</f>
        <v>0.33208215000000002</v>
      </c>
      <c r="L15" s="39">
        <f t="shared" ca="1" si="15"/>
        <v>-0.150638859538926</v>
      </c>
      <c r="N15" s="9" t="str">
        <f t="shared" ca="1" si="6"/>
        <v>HTZ</v>
      </c>
      <c r="O15" s="26" t="str">
        <f t="shared" ca="1" si="7"/>
        <v>Hertz Global Holdings, Inc.</v>
      </c>
      <c r="P15" s="25">
        <f ca="1">_xll.FDS(N15,"FG_MKT_VALUE(0)")/1000</f>
        <v>0.16870248000000002</v>
      </c>
      <c r="Q15" s="39">
        <f t="shared" ca="1" si="8"/>
        <v>0.72041238710036892</v>
      </c>
      <c r="R15" s="12"/>
      <c r="T15" s="9" t="str">
        <f t="shared" ca="1" si="9"/>
        <v>FII</v>
      </c>
      <c r="U15" s="26" t="str">
        <f t="shared" ca="1" si="10"/>
        <v>Federated Hermes, Inc. Class B</v>
      </c>
      <c r="V15" s="25">
        <f ca="1">_xll.FDS(T15,"FG_MKT_VALUE(0)")/1000</f>
        <v>2.1983003000000001</v>
      </c>
      <c r="W15" s="39">
        <f t="shared" ca="1" si="11"/>
        <v>-0.120640210804825</v>
      </c>
    </row>
    <row r="16" spans="2:23" outlineLevel="1" x14ac:dyDescent="0.25">
      <c r="B16" s="6">
        <f t="shared" si="12"/>
        <v>8</v>
      </c>
      <c r="C16" s="9" t="str">
        <f t="shared" ca="1" si="0"/>
        <v>HIG</v>
      </c>
      <c r="D16" s="26" t="str">
        <f t="shared" ca="1" si="13"/>
        <v>Hartford Financial Services Group, Inc.</v>
      </c>
      <c r="E16" s="25">
        <f ca="1">_xll.FDS(C16,"FG_MKT_VALUE(0)")/1000</f>
        <v>13.453843000000001</v>
      </c>
      <c r="F16" s="39">
        <f t="shared" ca="1" si="2"/>
        <v>1.05584188370514</v>
      </c>
      <c r="G16" s="12"/>
      <c r="I16" s="9" t="str">
        <f t="shared" ca="1" si="3"/>
        <v>BAC</v>
      </c>
      <c r="J16" s="26" t="str">
        <f t="shared" ca="1" si="14"/>
        <v>Bank of America Corp</v>
      </c>
      <c r="K16" s="25">
        <f ca="1">_xll.FDS(I16,"FG_MKT_VALUE(0)")/1000</f>
        <v>209.75783999999999</v>
      </c>
      <c r="L16" s="39">
        <f t="shared" ca="1" si="15"/>
        <v>-0.15063106972427101</v>
      </c>
      <c r="N16" s="9" t="str">
        <f t="shared" ca="1" si="6"/>
        <v>TCBI</v>
      </c>
      <c r="O16" s="26" t="str">
        <f t="shared" ca="1" si="7"/>
        <v>Texas Capital Bancshares, Inc.</v>
      </c>
      <c r="P16" s="25">
        <f ca="1">_xll.FDS(N16,"FG_MKT_VALUE(0)")/1000</f>
        <v>1.6723446</v>
      </c>
      <c r="Q16" s="39">
        <f t="shared" ca="1" si="8"/>
        <v>0.65307573886890902</v>
      </c>
      <c r="R16" s="12"/>
      <c r="T16" s="9" t="str">
        <f t="shared" ca="1" si="9"/>
        <v>OZM</v>
      </c>
      <c r="U16" s="26" t="str">
        <f t="shared" ca="1" si="10"/>
        <v>Sculptor Capital Management, Inc. Class A</v>
      </c>
      <c r="V16" s="25">
        <f ca="1">_xll.FDS(T16,"FG_MKT_VALUE(0)")/1000</f>
        <v>0.25643674</v>
      </c>
      <c r="W16" s="39">
        <f t="shared" ca="1" si="11"/>
        <v>-0.10349189887643301</v>
      </c>
    </row>
    <row r="17" spans="2:23" outlineLevel="1" x14ac:dyDescent="0.25">
      <c r="B17" s="6">
        <f t="shared" si="12"/>
        <v>9</v>
      </c>
      <c r="C17" s="9" t="str">
        <f t="shared" ca="1" si="0"/>
        <v>OFG</v>
      </c>
      <c r="D17" s="26" t="str">
        <f t="shared" ca="1" si="13"/>
        <v>OFG Bancorp</v>
      </c>
      <c r="E17" s="25">
        <f ca="1">_xll.FDS(C17,"FG_MKT_VALUE(0)")/1000</f>
        <v>0.66693520000000006</v>
      </c>
      <c r="F17" s="39">
        <f t="shared" ca="1" si="2"/>
        <v>1.0176704243044201</v>
      </c>
      <c r="G17" s="12"/>
      <c r="I17" s="9" t="str">
        <f t="shared" ca="1" si="3"/>
        <v>GS</v>
      </c>
      <c r="J17" s="26" t="str">
        <f t="shared" ca="1" si="14"/>
        <v>Goldman Sachs Group, Inc.</v>
      </c>
      <c r="K17" s="25">
        <f ca="1">_xll.FDS(I17,"FG_MKT_VALUE(0)")/1000</f>
        <v>68.780789999999996</v>
      </c>
      <c r="L17" s="39">
        <f t="shared" ca="1" si="15"/>
        <v>-0.12460702379411299</v>
      </c>
      <c r="N17" s="9" t="str">
        <f t="shared" ca="1" si="6"/>
        <v>CMA</v>
      </c>
      <c r="O17" s="26" t="str">
        <f t="shared" ca="1" si="7"/>
        <v>Comerica Incorporated</v>
      </c>
      <c r="P17" s="25">
        <f ca="1">_xll.FDS(N17,"FG_MKT_VALUE(0)")/1000</f>
        <v>5.4684043000000004</v>
      </c>
      <c r="Q17" s="39">
        <f t="shared" ca="1" si="8"/>
        <v>0.64585522912146098</v>
      </c>
      <c r="R17" s="12"/>
      <c r="T17" s="9" t="str">
        <f t="shared" ca="1" si="9"/>
        <v>GNW</v>
      </c>
      <c r="U17" s="26" t="str">
        <f t="shared" ca="1" si="10"/>
        <v>Genworth Financial, Inc. Class A</v>
      </c>
      <c r="V17" s="25">
        <f ca="1">_xll.FDS(T17,"FG_MKT_VALUE(0)")/1000</f>
        <v>1.7240789999999999</v>
      </c>
      <c r="W17" s="39">
        <f t="shared" ca="1" si="11"/>
        <v>-0.10008501714278201</v>
      </c>
    </row>
    <row r="18" spans="2:23" outlineLevel="1" x14ac:dyDescent="0.25">
      <c r="B18" s="6">
        <f t="shared" si="12"/>
        <v>10</v>
      </c>
      <c r="C18" s="9" t="str">
        <f t="shared" ca="1" si="0"/>
        <v>GDOT</v>
      </c>
      <c r="D18" s="26" t="str">
        <f t="shared" ca="1" si="13"/>
        <v>Green Dot Corporation Class A</v>
      </c>
      <c r="E18" s="25">
        <f ca="1">_xll.FDS(C18,"FG_MKT_VALUE(0)")/1000</f>
        <v>3.1649655999999999</v>
      </c>
      <c r="F18" s="39">
        <f t="shared" ca="1" si="2"/>
        <v>0.90209809102638205</v>
      </c>
      <c r="G18" s="12"/>
      <c r="I18" s="9" t="str">
        <f t="shared" ca="1" si="3"/>
        <v>UMBF</v>
      </c>
      <c r="J18" s="26" t="str">
        <f t="shared" ca="1" si="14"/>
        <v>UMB Financial Corporation</v>
      </c>
      <c r="K18" s="25">
        <f ca="1">_xll.FDS(I18,"FG_MKT_VALUE(0)")/1000</f>
        <v>2.4607445999999999</v>
      </c>
      <c r="L18" s="39">
        <f t="shared" ca="1" si="15"/>
        <v>-9.9725786066086994E-2</v>
      </c>
      <c r="N18" s="9" t="str">
        <f t="shared" ca="1" si="6"/>
        <v>VRTS</v>
      </c>
      <c r="O18" s="26" t="str">
        <f t="shared" ca="1" si="7"/>
        <v>Virtus Investment Partners, Inc.</v>
      </c>
      <c r="P18" s="25">
        <f ca="1">_xll.FDS(N18,"FG_MKT_VALUE(0)")/1000</f>
        <v>1.0914688000000001</v>
      </c>
      <c r="Q18" s="39">
        <f t="shared" ca="1" si="8"/>
        <v>0.63664836247845202</v>
      </c>
      <c r="R18" s="12"/>
      <c r="T18" s="9" t="str">
        <f t="shared" ca="1" si="9"/>
        <v>CTBI</v>
      </c>
      <c r="U18" s="26" t="str">
        <f t="shared" ca="1" si="10"/>
        <v>Community Trust Bancorp, Inc.</v>
      </c>
      <c r="V18" s="25">
        <f ca="1">_xll.FDS(T18,"FG_MKT_VALUE(0)")/1000</f>
        <v>0.51910630000000002</v>
      </c>
      <c r="W18" s="39">
        <f t="shared" ca="1" si="11"/>
        <v>-9.474425354224969E-2</v>
      </c>
    </row>
    <row r="19" spans="2:23" outlineLevel="1" x14ac:dyDescent="0.25">
      <c r="D19" s="30"/>
      <c r="E19" s="13"/>
      <c r="F19" s="13"/>
      <c r="G19" s="13"/>
      <c r="O19" s="30"/>
      <c r="P19" s="13"/>
      <c r="Q19" s="13"/>
      <c r="R19" s="13"/>
    </row>
    <row r="21" spans="2:23" x14ac:dyDescent="0.25">
      <c r="C21" s="16" t="s">
        <v>635</v>
      </c>
      <c r="D21" s="28"/>
      <c r="E21" s="17"/>
      <c r="F21" s="17"/>
      <c r="G21" s="17"/>
      <c r="H21" s="17"/>
      <c r="I21" s="17"/>
      <c r="J21" s="28"/>
      <c r="K21" s="17"/>
      <c r="L21" s="17"/>
      <c r="N21" s="16" t="s">
        <v>635</v>
      </c>
      <c r="O21" s="28"/>
      <c r="P21" s="17"/>
      <c r="Q21" s="17"/>
      <c r="R21" s="17"/>
      <c r="S21" s="17"/>
      <c r="T21" s="17"/>
      <c r="U21" s="28"/>
      <c r="V21" s="17"/>
      <c r="W21" s="17"/>
    </row>
    <row r="23" spans="2:23" x14ac:dyDescent="0.25">
      <c r="C23" s="18" t="s">
        <v>636</v>
      </c>
      <c r="D23" s="29"/>
      <c r="E23" s="7" t="s">
        <v>714</v>
      </c>
      <c r="F23" s="7" t="s">
        <v>713</v>
      </c>
      <c r="G23" s="8"/>
      <c r="H23" s="14"/>
      <c r="I23" s="35" t="s">
        <v>637</v>
      </c>
      <c r="J23" s="29"/>
      <c r="K23" s="7" t="s">
        <v>714</v>
      </c>
      <c r="L23" s="7" t="s">
        <v>713</v>
      </c>
      <c r="N23" s="18" t="s">
        <v>636</v>
      </c>
      <c r="O23" s="29"/>
      <c r="P23" s="7" t="s">
        <v>714</v>
      </c>
      <c r="Q23" s="7" t="s">
        <v>713</v>
      </c>
      <c r="R23" s="8"/>
      <c r="S23" s="14"/>
      <c r="T23" s="35" t="s">
        <v>637</v>
      </c>
      <c r="U23" s="29"/>
      <c r="V23" s="7" t="s">
        <v>714</v>
      </c>
      <c r="W23" s="7" t="s">
        <v>713</v>
      </c>
    </row>
    <row r="24" spans="2:23" x14ac:dyDescent="0.25">
      <c r="B24" s="6">
        <f>IF(ROUND(0.1*new_predictions_financials!$B$2,0)-(ROUND(0.1*new_predictions_financials!$B$2,0)-(ROW(B24)-ROW(B$23)))&gt;ROUND(0.1*new_predictions_financials!$B$2,0),"Decile Breached",ROUND(0.1*new_predictions_financials!$B$2,0)-(ROUND(0.1*new_predictions_financials!$B$2,0)-(ROW(B24)-ROW(B$23))))</f>
        <v>1</v>
      </c>
      <c r="C24" s="9" t="str">
        <f t="shared" ref="C24:C55" ca="1" si="16">INDEX(Ticker_Fins,MATCH(LARGE(Fins_Over_Fwd,B24),Fins_Over_Fwd,0),1)</f>
        <v>RDN</v>
      </c>
      <c r="D24" s="26" t="str">
        <f t="shared" ref="D24" ca="1" si="17">INDEX(Name_Fins,MATCH(C24,Ticker_Fins,0),1)</f>
        <v>Radian Group Inc.</v>
      </c>
      <c r="E24" s="25">
        <f ca="1">_xll.FDS(C24,"FG_MKT_VALUE(0)")/1000</f>
        <v>3.0073976999999998</v>
      </c>
      <c r="F24" s="39">
        <f t="shared" ref="F24" ca="1" si="18">INDEX(Fins_Over_Fwd,MATCH(C24,Ticker_Fins,0),1)/100</f>
        <v>1.9293200165996298</v>
      </c>
      <c r="G24" s="12"/>
      <c r="I24" s="9" t="str">
        <f t="shared" ref="I24:I55" ca="1" si="19">INDEX(Ticker_Fins,MATCH(SMALL(Fins_Over_Fwd,B24),Fins_Over_Fwd,0),1)</f>
        <v>JHG</v>
      </c>
      <c r="J24" s="26" t="str">
        <f t="shared" ref="J24" ca="1" si="20">INDEX(Name_Fins,MATCH(I24,Ticker_Fins,0),1)</f>
        <v>Janus Henderson Group PLC</v>
      </c>
      <c r="K24" s="25">
        <f ca="1">_xll.FDS(I24,"FG_MKT_VALUE(0)")/1000</f>
        <v>4.6055175999999998</v>
      </c>
      <c r="L24" s="39">
        <f t="shared" ref="L24" ca="1" si="21">INDEX(Fins_Over_Fwd,MATCH(I24,Ticker_Fins,0),1)/100</f>
        <v>-0.41529570948550698</v>
      </c>
      <c r="N24" s="9" t="str">
        <f t="shared" ref="N24:N55" ca="1" si="22">INDEX(Ticker_Fins,MATCH(LARGE(Fins_Diff_Fwd,B24),Fins_Diff_Fwd,0),1)</f>
        <v>SQ</v>
      </c>
      <c r="O24" s="26" t="str">
        <f t="shared" ref="O24:O55" ca="1" si="23">INDEX(Name_Fins,MATCH(N24,Ticker_Fins,0),1)</f>
        <v>Square, Inc. Class A</v>
      </c>
      <c r="P24" s="25">
        <f ca="1">_xll.FDS(N24,"FG_MKT_VALUE(0)")/1000</f>
        <v>75.227419999999995</v>
      </c>
      <c r="Q24" s="39">
        <f t="shared" ref="Q24:Q55" ca="1" si="24">INDEX(Fins_Diff_Fwd,MATCH(N24,Ticker_Fins,0),1)/100</f>
        <v>1.75087619067818</v>
      </c>
      <c r="R24" s="12"/>
      <c r="T24" s="9" t="str">
        <f t="shared" ref="T24:T55" ca="1" si="25">INDEX(Ticker_Fins,MATCH(SMALL(Fins_Diff_Fwd,B24),Fins_Diff_Fwd,0),1)</f>
        <v>EZPW</v>
      </c>
      <c r="U24" s="26" t="str">
        <f t="shared" ref="U24:U55" ca="1" si="26">INDEX(Name_Fins,MATCH(T24,Ticker_Fins,0),1)</f>
        <v>EZCORP, Inc. Class A</v>
      </c>
      <c r="V24" s="25">
        <f ca="1">_xll.FDS(T24,"FG_MKT_VALUE(0)")/1000</f>
        <v>0.27533887000000001</v>
      </c>
      <c r="W24" s="39">
        <f t="shared" ref="W24:W55" ca="1" si="27">INDEX(Fins_Diff_Fwd,MATCH(T24,Ticker_Fins,0),1)/100</f>
        <v>-0.27922857831372</v>
      </c>
    </row>
    <row r="25" spans="2:23" x14ac:dyDescent="0.25">
      <c r="B25" s="6">
        <f>IF(ROUND(0.1*new_predictions_financials!$B$2,0)-(ROUND(0.1*new_predictions_financials!$B$2,0)-(ROW(B25)-ROW(B$23)))&gt;ROUND(0.1*new_predictions_financials!$B$2,0),"Decile Breached",ROUND(0.1*new_predictions_financials!$B$2,0)-(ROUND(0.1*new_predictions_financials!$B$2,0)-(ROW(B25)-ROW(B$23))))</f>
        <v>2</v>
      </c>
      <c r="C25" s="9" t="str">
        <f t="shared" ca="1" si="16"/>
        <v>GNW</v>
      </c>
      <c r="D25" s="26" t="str">
        <f t="shared" ref="D25:D55" ca="1" si="28">INDEX(Name_Fins,MATCH(C25,Ticker_Fins,0),1)</f>
        <v>Genworth Financial, Inc. Class A</v>
      </c>
      <c r="E25" s="25">
        <f ca="1">_xll.FDS(C25,"FG_MKT_VALUE(0)")/1000</f>
        <v>1.7240789999999999</v>
      </c>
      <c r="F25" s="39">
        <f t="shared" ref="F25:F55" ca="1" si="29">INDEX(Fins_Over_Fwd,MATCH(C25,Ticker_Fins,0),1)/100</f>
        <v>1.61620906888462</v>
      </c>
      <c r="G25" s="12"/>
      <c r="I25" s="9" t="str">
        <f t="shared" ca="1" si="19"/>
        <v>VRTS</v>
      </c>
      <c r="J25" s="26" t="str">
        <f t="shared" ref="J25:J55" ca="1" si="30">INDEX(Name_Fins,MATCH(I25,Ticker_Fins,0),1)</f>
        <v>Virtus Investment Partners, Inc.</v>
      </c>
      <c r="K25" s="25">
        <f ca="1">_xll.FDS(I25,"FG_MKT_VALUE(0)")/1000</f>
        <v>1.0914688000000001</v>
      </c>
      <c r="L25" s="39">
        <f t="shared" ref="L25:L55" ca="1" si="31">INDEX(Fins_Over_Fwd,MATCH(I25,Ticker_Fins,0),1)/100</f>
        <v>-0.31207139149422902</v>
      </c>
      <c r="N25" s="9" t="str">
        <f t="shared" ca="1" si="22"/>
        <v>FITB</v>
      </c>
      <c r="O25" s="26" t="str">
        <f t="shared" ca="1" si="23"/>
        <v>Fifth Third Bancorp</v>
      </c>
      <c r="P25" s="25">
        <f ca="1">_xll.FDS(N25,"FG_MKT_VALUE(0)")/1000</f>
        <v>15.590956</v>
      </c>
      <c r="Q25" s="39">
        <f t="shared" ca="1" si="24"/>
        <v>1.1331200109344599</v>
      </c>
      <c r="R25" s="12"/>
      <c r="T25" s="9" t="str">
        <f t="shared" ca="1" si="25"/>
        <v>DNB</v>
      </c>
      <c r="U25" s="26" t="str">
        <f t="shared" ca="1" si="26"/>
        <v>Dun &amp; Bradstreet Holdings Inc</v>
      </c>
      <c r="V25" s="25">
        <f ca="1">_xll.FDS(T25,"FG_MKT_VALUE(0)")/1000</f>
        <v>10.798209999999999</v>
      </c>
      <c r="W25" s="39">
        <f t="shared" ca="1" si="27"/>
        <v>-0.169169511143484</v>
      </c>
    </row>
    <row r="26" spans="2:23" x14ac:dyDescent="0.25">
      <c r="B26" s="6">
        <f>IF(ROUND(0.1*new_predictions_financials!$B$2,0)-(ROUND(0.1*new_predictions_financials!$B$2,0)-(ROW(B26)-ROW(B$23)))&gt;ROUND(0.1*new_predictions_financials!$B$2,0),"Decile Breached",ROUND(0.1*new_predictions_financials!$B$2,0)-(ROUND(0.1*new_predictions_financials!$B$2,0)-(ROW(B26)-ROW(B$23))))</f>
        <v>3</v>
      </c>
      <c r="C26" s="9" t="str">
        <f t="shared" ca="1" si="16"/>
        <v>NOAH</v>
      </c>
      <c r="D26" s="26" t="str">
        <f t="shared" ca="1" si="28"/>
        <v>Noah Holdings Ltd. Sponsored ADR Class A</v>
      </c>
      <c r="E26" s="25">
        <f ca="1">_xll.FDS(C26,"FG_MKT_VALUE(0)")/1000</f>
        <v>1.2160427</v>
      </c>
      <c r="F26" s="39">
        <f t="shared" ca="1" si="29"/>
        <v>1.4052714052506701</v>
      </c>
      <c r="G26" s="12"/>
      <c r="I26" s="9" t="str">
        <f t="shared" ca="1" si="19"/>
        <v>EZPW</v>
      </c>
      <c r="J26" s="26" t="str">
        <f t="shared" ca="1" si="30"/>
        <v>EZCORP, Inc. Class A</v>
      </c>
      <c r="K26" s="25">
        <f ca="1">_xll.FDS(I26,"FG_MKT_VALUE(0)")/1000</f>
        <v>0.27533887000000001</v>
      </c>
      <c r="L26" s="39">
        <f t="shared" ca="1" si="31"/>
        <v>-0.27919863597612998</v>
      </c>
      <c r="N26" s="9" t="str">
        <f t="shared" ca="1" si="22"/>
        <v>CNA</v>
      </c>
      <c r="O26" s="26" t="str">
        <f t="shared" ca="1" si="23"/>
        <v>CNA Financial Corporation</v>
      </c>
      <c r="P26" s="25">
        <f ca="1">_xll.FDS(N26,"FG_MKT_VALUE(0)")/1000</f>
        <v>8.2445550000000001</v>
      </c>
      <c r="Q26" s="39">
        <f t="shared" ca="1" si="24"/>
        <v>0.98925041195512609</v>
      </c>
      <c r="R26" s="12"/>
      <c r="T26" s="9" t="str">
        <f t="shared" ca="1" si="25"/>
        <v>FBK</v>
      </c>
      <c r="U26" s="26" t="str">
        <f t="shared" ca="1" si="26"/>
        <v>FB Financial Corporation</v>
      </c>
      <c r="V26" s="25">
        <f ca="1">_xll.FDS(T26,"FG_MKT_VALUE(0)")/1000</f>
        <v>1.2317686000000001</v>
      </c>
      <c r="W26" s="39">
        <f t="shared" ca="1" si="27"/>
        <v>-0.16599190283400803</v>
      </c>
    </row>
    <row r="27" spans="2:23" x14ac:dyDescent="0.25">
      <c r="B27" s="6">
        <f>IF(ROUND(0.1*new_predictions_financials!$B$2,0)-(ROUND(0.1*new_predictions_financials!$B$2,0)-(ROW(B27)-ROW(B$23)))&gt;ROUND(0.1*new_predictions_financials!$B$2,0),"Decile Breached",ROUND(0.1*new_predictions_financials!$B$2,0)-(ROUND(0.1*new_predictions_financials!$B$2,0)-(ROW(B27)-ROW(B$23))))</f>
        <v>4</v>
      </c>
      <c r="C27" s="9" t="str">
        <f t="shared" ca="1" si="16"/>
        <v>CNO</v>
      </c>
      <c r="D27" s="26" t="str">
        <f t="shared" ca="1" si="28"/>
        <v>CNO Financial Group, Inc.</v>
      </c>
      <c r="E27" s="25">
        <f ca="1">_xll.FDS(C27,"FG_MKT_VALUE(0)")/1000</f>
        <v>2.3596210000000002</v>
      </c>
      <c r="F27" s="39">
        <f t="shared" ca="1" si="29"/>
        <v>1.3913916068860999</v>
      </c>
      <c r="G27" s="12"/>
      <c r="I27" s="9" t="str">
        <f t="shared" ca="1" si="19"/>
        <v>AB</v>
      </c>
      <c r="J27" s="26" t="str">
        <f t="shared" ca="1" si="30"/>
        <v>AllianceBernstein Holding L.P.</v>
      </c>
      <c r="K27" s="25">
        <f ca="1">_xll.FDS(I27,"FG_MKT_VALUE(0)")/1000</f>
        <v>2.5998066</v>
      </c>
      <c r="L27" s="39">
        <f t="shared" ca="1" si="31"/>
        <v>-0.24218162593425099</v>
      </c>
      <c r="N27" s="9" t="str">
        <f t="shared" ca="1" si="22"/>
        <v>RDN</v>
      </c>
      <c r="O27" s="26" t="str">
        <f t="shared" ca="1" si="23"/>
        <v>Radian Group Inc.</v>
      </c>
      <c r="P27" s="25">
        <f ca="1">_xll.FDS(N27,"FG_MKT_VALUE(0)")/1000</f>
        <v>3.0073976999999998</v>
      </c>
      <c r="Q27" s="39">
        <f t="shared" ca="1" si="24"/>
        <v>0.98623027182392209</v>
      </c>
      <c r="R27" s="12"/>
      <c r="T27" s="9" t="str">
        <f t="shared" ca="1" si="25"/>
        <v>EBIX</v>
      </c>
      <c r="U27" s="26" t="str">
        <f t="shared" ca="1" si="26"/>
        <v>Ebix, Inc.</v>
      </c>
      <c r="V27" s="25">
        <f ca="1">_xll.FDS(T27,"FG_MKT_VALUE(0)")/1000</f>
        <v>0.65998400000000002</v>
      </c>
      <c r="W27" s="39">
        <f t="shared" ca="1" si="27"/>
        <v>-0.16186175468742403</v>
      </c>
    </row>
    <row r="28" spans="2:23" x14ac:dyDescent="0.25">
      <c r="B28" s="6">
        <f>IF(ROUND(0.1*new_predictions_financials!$B$2,0)-(ROUND(0.1*new_predictions_financials!$B$2,0)-(ROW(B28)-ROW(B$23)))&gt;ROUND(0.1*new_predictions_financials!$B$2,0),"Decile Breached",ROUND(0.1*new_predictions_financials!$B$2,0)-(ROUND(0.1*new_predictions_financials!$B$2,0)-(ROW(B28)-ROW(B$23))))</f>
        <v>5</v>
      </c>
      <c r="C28" s="9" t="str">
        <f t="shared" ca="1" si="16"/>
        <v>MTG</v>
      </c>
      <c r="D28" s="26" t="str">
        <f t="shared" ca="1" si="28"/>
        <v>MGIC Investment Corporation</v>
      </c>
      <c r="E28" s="25">
        <f ca="1">_xll.FDS(C28,"FG_MKT_VALUE(0)")/1000</f>
        <v>3.2706248000000002</v>
      </c>
      <c r="F28" s="39">
        <f t="shared" ca="1" si="29"/>
        <v>1.3246115494326098</v>
      </c>
      <c r="G28" s="12"/>
      <c r="I28" s="9" t="str">
        <f t="shared" ca="1" si="19"/>
        <v>SYBT</v>
      </c>
      <c r="J28" s="26" t="str">
        <f t="shared" ca="1" si="30"/>
        <v>Stock Yards Bancorp, Inc.</v>
      </c>
      <c r="K28" s="25">
        <f ca="1">_xll.FDS(I28,"FG_MKT_VALUE(0)")/1000</f>
        <v>0.7915949000000001</v>
      </c>
      <c r="L28" s="39">
        <f t="shared" ca="1" si="31"/>
        <v>-0.16748295897825799</v>
      </c>
      <c r="N28" s="9" t="str">
        <f t="shared" ca="1" si="22"/>
        <v>WTFC</v>
      </c>
      <c r="O28" s="26" t="str">
        <f t="shared" ca="1" si="23"/>
        <v>Wintrust Financial Corporation</v>
      </c>
      <c r="P28" s="25">
        <f ca="1">_xll.FDS(N28,"FG_MKT_VALUE(0)")/1000</f>
        <v>2.4676182</v>
      </c>
      <c r="Q28" s="39">
        <f t="shared" ca="1" si="24"/>
        <v>0.78472681878612094</v>
      </c>
      <c r="R28" s="12"/>
      <c r="T28" s="9" t="str">
        <f t="shared" ca="1" si="25"/>
        <v>SYBT</v>
      </c>
      <c r="U28" s="26" t="str">
        <f t="shared" ca="1" si="26"/>
        <v>Stock Yards Bancorp, Inc.</v>
      </c>
      <c r="V28" s="25">
        <f ca="1">_xll.FDS(T28,"FG_MKT_VALUE(0)")/1000</f>
        <v>0.7915949000000001</v>
      </c>
      <c r="W28" s="39">
        <f t="shared" ca="1" si="27"/>
        <v>-0.13653136531365301</v>
      </c>
    </row>
    <row r="29" spans="2:23" x14ac:dyDescent="0.25">
      <c r="B29" s="6">
        <f>IF(ROUND(0.1*new_predictions_financials!$B$2,0)-(ROUND(0.1*new_predictions_financials!$B$2,0)-(ROW(B29)-ROW(B$23)))&gt;ROUND(0.1*new_predictions_financials!$B$2,0),"Decile Breached",ROUND(0.1*new_predictions_financials!$B$2,0)-(ROUND(0.1*new_predictions_financials!$B$2,0)-(ROW(B29)-ROW(B$23))))</f>
        <v>6</v>
      </c>
      <c r="C29" s="9" t="str">
        <f t="shared" ca="1" si="16"/>
        <v>WBS</v>
      </c>
      <c r="D29" s="26" t="str">
        <f t="shared" ca="1" si="28"/>
        <v>Webster Financial Corporation</v>
      </c>
      <c r="E29" s="25">
        <f ca="1">_xll.FDS(C29,"FG_MKT_VALUE(0)")/1000</f>
        <v>2.4658494000000002</v>
      </c>
      <c r="F29" s="39">
        <f t="shared" ca="1" si="29"/>
        <v>1.12241985293702</v>
      </c>
      <c r="G29" s="12"/>
      <c r="I29" s="9" t="str">
        <f t="shared" ca="1" si="19"/>
        <v>WDR</v>
      </c>
      <c r="J29" s="26" t="str">
        <f t="shared" ca="1" si="30"/>
        <v>Waddell &amp; Reed Financial, Inc. Class A</v>
      </c>
      <c r="K29" s="25">
        <f ca="1">_xll.FDS(I29,"FG_MKT_VALUE(0)")/1000</f>
        <v>0.98071360000000007</v>
      </c>
      <c r="L29" s="39">
        <f t="shared" ca="1" si="31"/>
        <v>-0.151187550225856</v>
      </c>
      <c r="N29" s="9" t="str">
        <f t="shared" ca="1" si="22"/>
        <v>PRAA</v>
      </c>
      <c r="O29" s="26" t="str">
        <f t="shared" ca="1" si="23"/>
        <v>PRA Group Inc</v>
      </c>
      <c r="P29" s="25">
        <f ca="1">_xll.FDS(N29,"FG_MKT_VALUE(0)")/1000</f>
        <v>1.8482487000000001</v>
      </c>
      <c r="Q29" s="39">
        <f t="shared" ca="1" si="24"/>
        <v>0.72414199666030998</v>
      </c>
      <c r="R29" s="12"/>
      <c r="T29" s="9" t="str">
        <f t="shared" ca="1" si="25"/>
        <v>GBL</v>
      </c>
      <c r="U29" s="26" t="str">
        <f t="shared" ca="1" si="26"/>
        <v>GAMCO Investors, Inc. Class A</v>
      </c>
      <c r="V29" s="25">
        <f ca="1">_xll.FDS(T29,"FG_MKT_VALUE(0)")/1000</f>
        <v>0.32142507999999997</v>
      </c>
      <c r="W29" s="39">
        <f t="shared" ca="1" si="27"/>
        <v>-0.129330172962239</v>
      </c>
    </row>
    <row r="30" spans="2:23" x14ac:dyDescent="0.25">
      <c r="B30" s="6">
        <f>IF(ROUND(0.1*new_predictions_financials!$B$2,0)-(ROUND(0.1*new_predictions_financials!$B$2,0)-(ROW(B30)-ROW(B$23)))&gt;ROUND(0.1*new_predictions_financials!$B$2,0),"Decile Breached",ROUND(0.1*new_predictions_financials!$B$2,0)-(ROUND(0.1*new_predictions_financials!$B$2,0)-(ROW(B30)-ROW(B$23))))</f>
        <v>7</v>
      </c>
      <c r="C30" s="9" t="str">
        <f t="shared" ca="1" si="16"/>
        <v>FLT</v>
      </c>
      <c r="D30" s="26" t="str">
        <f t="shared" ca="1" si="28"/>
        <v>FLEETCOR Technologies, Inc.</v>
      </c>
      <c r="E30" s="25">
        <f ca="1">_xll.FDS(C30,"FG_MKT_VALUE(0)")/1000</f>
        <v>19.706810000000001</v>
      </c>
      <c r="F30" s="39">
        <f t="shared" ca="1" si="29"/>
        <v>1.07412974048788</v>
      </c>
      <c r="G30" s="12"/>
      <c r="I30" s="9" t="str">
        <f t="shared" ca="1" si="19"/>
        <v>CCBG</v>
      </c>
      <c r="J30" s="26" t="str">
        <f t="shared" ca="1" si="30"/>
        <v>Capital City Bank Group, Inc.</v>
      </c>
      <c r="K30" s="25">
        <f ca="1">_xll.FDS(I30,"FG_MKT_VALUE(0)")/1000</f>
        <v>0.33208215000000002</v>
      </c>
      <c r="L30" s="39">
        <f t="shared" ca="1" si="31"/>
        <v>-0.150638859538926</v>
      </c>
      <c r="N30" s="9" t="str">
        <f t="shared" ca="1" si="22"/>
        <v>HTZ</v>
      </c>
      <c r="O30" s="26" t="str">
        <f t="shared" ca="1" si="23"/>
        <v>Hertz Global Holdings, Inc.</v>
      </c>
      <c r="P30" s="25">
        <f ca="1">_xll.FDS(N30,"FG_MKT_VALUE(0)")/1000</f>
        <v>0.16870248000000002</v>
      </c>
      <c r="Q30" s="39">
        <f t="shared" ca="1" si="24"/>
        <v>0.72041238710036892</v>
      </c>
      <c r="R30" s="12"/>
      <c r="T30" s="9" t="str">
        <f t="shared" ca="1" si="25"/>
        <v>FII</v>
      </c>
      <c r="U30" s="26" t="str">
        <f t="shared" ca="1" si="26"/>
        <v>Federated Hermes, Inc. Class B</v>
      </c>
      <c r="V30" s="25">
        <f ca="1">_xll.FDS(T30,"FG_MKT_VALUE(0)")/1000</f>
        <v>2.1983003000000001</v>
      </c>
      <c r="W30" s="39">
        <f t="shared" ca="1" si="27"/>
        <v>-0.120640210804825</v>
      </c>
    </row>
    <row r="31" spans="2:23" x14ac:dyDescent="0.25">
      <c r="B31" s="6">
        <f>IF(ROUND(0.1*new_predictions_financials!$B$2,0)-(ROUND(0.1*new_predictions_financials!$B$2,0)-(ROW(B31)-ROW(B$23)))&gt;ROUND(0.1*new_predictions_financials!$B$2,0),"Decile Breached",ROUND(0.1*new_predictions_financials!$B$2,0)-(ROUND(0.1*new_predictions_financials!$B$2,0)-(ROW(B31)-ROW(B$23))))</f>
        <v>8</v>
      </c>
      <c r="C31" s="9" t="str">
        <f t="shared" ca="1" si="16"/>
        <v>HIG</v>
      </c>
      <c r="D31" s="26" t="str">
        <f t="shared" ca="1" si="28"/>
        <v>Hartford Financial Services Group, Inc.</v>
      </c>
      <c r="E31" s="25">
        <f ca="1">_xll.FDS(C31,"FG_MKT_VALUE(0)")/1000</f>
        <v>13.453843000000001</v>
      </c>
      <c r="F31" s="39">
        <f t="shared" ca="1" si="29"/>
        <v>1.05584188370514</v>
      </c>
      <c r="G31" s="12"/>
      <c r="I31" s="9" t="str">
        <f t="shared" ca="1" si="19"/>
        <v>BAC</v>
      </c>
      <c r="J31" s="26" t="str">
        <f t="shared" ca="1" si="30"/>
        <v>Bank of America Corp</v>
      </c>
      <c r="K31" s="25">
        <f ca="1">_xll.FDS(I31,"FG_MKT_VALUE(0)")/1000</f>
        <v>209.75783999999999</v>
      </c>
      <c r="L31" s="39">
        <f t="shared" ca="1" si="31"/>
        <v>-0.15063106972427101</v>
      </c>
      <c r="M31" s="15"/>
      <c r="N31" s="9" t="str">
        <f t="shared" ca="1" si="22"/>
        <v>TCBI</v>
      </c>
      <c r="O31" s="26" t="str">
        <f t="shared" ca="1" si="23"/>
        <v>Texas Capital Bancshares, Inc.</v>
      </c>
      <c r="P31" s="25">
        <f ca="1">_xll.FDS(N31,"FG_MKT_VALUE(0)")/1000</f>
        <v>1.6723446</v>
      </c>
      <c r="Q31" s="39">
        <f t="shared" ca="1" si="24"/>
        <v>0.65307573886890902</v>
      </c>
      <c r="R31" s="12"/>
      <c r="T31" s="9" t="str">
        <f t="shared" ca="1" si="25"/>
        <v>OZM</v>
      </c>
      <c r="U31" s="26" t="str">
        <f t="shared" ca="1" si="26"/>
        <v>Sculptor Capital Management, Inc. Class A</v>
      </c>
      <c r="V31" s="25">
        <f ca="1">_xll.FDS(T31,"FG_MKT_VALUE(0)")/1000</f>
        <v>0.25643674</v>
      </c>
      <c r="W31" s="39">
        <f t="shared" ca="1" si="27"/>
        <v>-0.10349189887643301</v>
      </c>
    </row>
    <row r="32" spans="2:23" x14ac:dyDescent="0.25">
      <c r="B32" s="6">
        <f>IF(ROUND(0.1*new_predictions_financials!$B$2,0)-(ROUND(0.1*new_predictions_financials!$B$2,0)-(ROW(B32)-ROW(B$23)))&gt;ROUND(0.1*new_predictions_financials!$B$2,0),"Decile Breached",ROUND(0.1*new_predictions_financials!$B$2,0)-(ROUND(0.1*new_predictions_financials!$B$2,0)-(ROW(B32)-ROW(B$23))))</f>
        <v>9</v>
      </c>
      <c r="C32" s="9" t="str">
        <f t="shared" ca="1" si="16"/>
        <v>OFG</v>
      </c>
      <c r="D32" s="26" t="str">
        <f t="shared" ca="1" si="28"/>
        <v>OFG Bancorp</v>
      </c>
      <c r="E32" s="25">
        <f ca="1">_xll.FDS(C32,"FG_MKT_VALUE(0)")/1000</f>
        <v>0.66693520000000006</v>
      </c>
      <c r="F32" s="39">
        <f t="shared" ca="1" si="29"/>
        <v>1.0176704243044201</v>
      </c>
      <c r="G32" s="12"/>
      <c r="I32" s="9" t="str">
        <f t="shared" ca="1" si="19"/>
        <v>GS</v>
      </c>
      <c r="J32" s="26" t="str">
        <f t="shared" ca="1" si="30"/>
        <v>Goldman Sachs Group, Inc.</v>
      </c>
      <c r="K32" s="25">
        <f ca="1">_xll.FDS(I32,"FG_MKT_VALUE(0)")/1000</f>
        <v>68.780789999999996</v>
      </c>
      <c r="L32" s="39">
        <f t="shared" ca="1" si="31"/>
        <v>-0.12460702379411299</v>
      </c>
      <c r="M32" s="15"/>
      <c r="N32" s="9" t="str">
        <f t="shared" ca="1" si="22"/>
        <v>CMA</v>
      </c>
      <c r="O32" s="26" t="str">
        <f t="shared" ca="1" si="23"/>
        <v>Comerica Incorporated</v>
      </c>
      <c r="P32" s="25">
        <f ca="1">_xll.FDS(N32,"FG_MKT_VALUE(0)")/1000</f>
        <v>5.4684043000000004</v>
      </c>
      <c r="Q32" s="39">
        <f t="shared" ca="1" si="24"/>
        <v>0.64585522912146098</v>
      </c>
      <c r="R32" s="12"/>
      <c r="T32" s="9" t="str">
        <f t="shared" ca="1" si="25"/>
        <v>GNW</v>
      </c>
      <c r="U32" s="26" t="str">
        <f t="shared" ca="1" si="26"/>
        <v>Genworth Financial, Inc. Class A</v>
      </c>
      <c r="V32" s="25">
        <f ca="1">_xll.FDS(T32,"FG_MKT_VALUE(0)")/1000</f>
        <v>1.7240789999999999</v>
      </c>
      <c r="W32" s="39">
        <f t="shared" ca="1" si="27"/>
        <v>-0.10008501714278201</v>
      </c>
    </row>
    <row r="33" spans="2:23" x14ac:dyDescent="0.25">
      <c r="B33" s="6">
        <f>IF(ROUND(0.1*new_predictions_financials!$B$2,0)-(ROUND(0.1*new_predictions_financials!$B$2,0)-(ROW(B33)-ROW(B$23)))&gt;ROUND(0.1*new_predictions_financials!$B$2,0),"Decile Breached",ROUND(0.1*new_predictions_financials!$B$2,0)-(ROUND(0.1*new_predictions_financials!$B$2,0)-(ROW(B33)-ROW(B$23))))</f>
        <v>10</v>
      </c>
      <c r="C33" s="9" t="str">
        <f t="shared" ca="1" si="16"/>
        <v>GDOT</v>
      </c>
      <c r="D33" s="26" t="str">
        <f t="shared" ca="1" si="28"/>
        <v>Green Dot Corporation Class A</v>
      </c>
      <c r="E33" s="25">
        <f ca="1">_xll.FDS(C33,"FG_MKT_VALUE(0)")/1000</f>
        <v>3.1649655999999999</v>
      </c>
      <c r="F33" s="39">
        <f t="shared" ca="1" si="29"/>
        <v>0.90209809102638205</v>
      </c>
      <c r="G33" s="12"/>
      <c r="I33" s="9" t="str">
        <f t="shared" ca="1" si="19"/>
        <v>UMBF</v>
      </c>
      <c r="J33" s="26" t="str">
        <f t="shared" ca="1" si="30"/>
        <v>UMB Financial Corporation</v>
      </c>
      <c r="K33" s="25">
        <f ca="1">_xll.FDS(I33,"FG_MKT_VALUE(0)")/1000</f>
        <v>2.4607445999999999</v>
      </c>
      <c r="L33" s="39">
        <f t="shared" ca="1" si="31"/>
        <v>-9.9725786066086994E-2</v>
      </c>
      <c r="M33" s="15"/>
      <c r="N33" s="9" t="str">
        <f t="shared" ca="1" si="22"/>
        <v>VRTS</v>
      </c>
      <c r="O33" s="26" t="str">
        <f t="shared" ca="1" si="23"/>
        <v>Virtus Investment Partners, Inc.</v>
      </c>
      <c r="P33" s="25">
        <f ca="1">_xll.FDS(N33,"FG_MKT_VALUE(0)")/1000</f>
        <v>1.0914688000000001</v>
      </c>
      <c r="Q33" s="39">
        <f t="shared" ca="1" si="24"/>
        <v>0.63664836247845202</v>
      </c>
      <c r="R33" s="12"/>
      <c r="T33" s="9" t="str">
        <f t="shared" ca="1" si="25"/>
        <v>CTBI</v>
      </c>
      <c r="U33" s="26" t="str">
        <f t="shared" ca="1" si="26"/>
        <v>Community Trust Bancorp, Inc.</v>
      </c>
      <c r="V33" s="25">
        <f ca="1">_xll.FDS(T33,"FG_MKT_VALUE(0)")/1000</f>
        <v>0.51910630000000002</v>
      </c>
      <c r="W33" s="39">
        <f t="shared" ca="1" si="27"/>
        <v>-9.474425354224969E-2</v>
      </c>
    </row>
    <row r="34" spans="2:23" x14ac:dyDescent="0.25">
      <c r="B34" s="6">
        <f>IF(ROUND(0.1*new_predictions_financials!$B$2,0)-(ROUND(0.1*new_predictions_financials!$B$2,0)-(ROW(B34)-ROW(B$23)))&gt;ROUND(0.1*new_predictions_financials!$B$2,0),"Decile Breached",ROUND(0.1*new_predictions_financials!$B$2,0)-(ROUND(0.1*new_predictions_financials!$B$2,0)-(ROW(B34)-ROW(B$23))))</f>
        <v>11</v>
      </c>
      <c r="C34" s="9" t="str">
        <f t="shared" ca="1" si="16"/>
        <v>WTFC</v>
      </c>
      <c r="D34" s="26" t="str">
        <f t="shared" ca="1" si="28"/>
        <v>Wintrust Financial Corporation</v>
      </c>
      <c r="E34" s="25">
        <f ca="1">_xll.FDS(C34,"FG_MKT_VALUE(0)")/1000</f>
        <v>2.4676182</v>
      </c>
      <c r="F34" s="39">
        <f t="shared" ca="1" si="29"/>
        <v>0.68924079545544503</v>
      </c>
      <c r="G34" s="12"/>
      <c r="I34" s="9" t="str">
        <f t="shared" ca="1" si="19"/>
        <v>GBL</v>
      </c>
      <c r="J34" s="26" t="str">
        <f t="shared" ca="1" si="30"/>
        <v>GAMCO Investors, Inc. Class A</v>
      </c>
      <c r="K34" s="25">
        <f ca="1">_xll.FDS(I34,"FG_MKT_VALUE(0)")/1000</f>
        <v>0.32142507999999997</v>
      </c>
      <c r="L34" s="39">
        <f t="shared" ca="1" si="31"/>
        <v>-9.0053927049258298E-2</v>
      </c>
      <c r="M34" s="15"/>
      <c r="N34" s="9" t="str">
        <f t="shared" ca="1" si="22"/>
        <v>TGH</v>
      </c>
      <c r="O34" s="26" t="str">
        <f t="shared" ca="1" si="23"/>
        <v>Textainer Group Holdings Limited</v>
      </c>
      <c r="P34" s="25">
        <f ca="1">_xll.FDS(N34,"FG_MKT_VALUE(0)")/1000</f>
        <v>0.78829669999999996</v>
      </c>
      <c r="Q34" s="39">
        <f t="shared" ca="1" si="24"/>
        <v>0.62169209310884999</v>
      </c>
      <c r="R34" s="12"/>
      <c r="T34" s="9" t="str">
        <f t="shared" ca="1" si="25"/>
        <v>TFSL</v>
      </c>
      <c r="U34" s="26" t="str">
        <f t="shared" ca="1" si="26"/>
        <v>TFS Financial Corporation</v>
      </c>
      <c r="V34" s="25">
        <f ca="1">_xll.FDS(T34,"FG_MKT_VALUE(0)")/1000</f>
        <v>4.3675230000000003</v>
      </c>
      <c r="W34" s="39">
        <f t="shared" ca="1" si="27"/>
        <v>-7.9699196769352804E-2</v>
      </c>
    </row>
    <row r="35" spans="2:23" x14ac:dyDescent="0.25">
      <c r="B35" s="6">
        <f>IF(ROUND(0.1*new_predictions_financials!$B$2,0)-(ROUND(0.1*new_predictions_financials!$B$2,0)-(ROW(B35)-ROW(B$23)))&gt;ROUND(0.1*new_predictions_financials!$B$2,0),"Decile Breached",ROUND(0.1*new_predictions_financials!$B$2,0)-(ROUND(0.1*new_predictions_financials!$B$2,0)-(ROW(B35)-ROW(B$23))))</f>
        <v>12</v>
      </c>
      <c r="C35" s="9" t="str">
        <f t="shared" ca="1" si="16"/>
        <v>ANZ</v>
      </c>
      <c r="D35" s="26" t="str">
        <f t="shared" ca="1" si="28"/>
        <v>Australia and New Zealand Banking Group Limited Sponsored ADR</v>
      </c>
      <c r="E35" s="25">
        <f ca="1">_xll.FDS(C35,"FG_MKT_VALUE(0)")/1000</f>
        <v>34.636516</v>
      </c>
      <c r="F35" s="39">
        <f t="shared" ca="1" si="29"/>
        <v>0.68415914765292296</v>
      </c>
      <c r="G35" s="12"/>
      <c r="I35" s="9" t="str">
        <f t="shared" ca="1" si="19"/>
        <v>RESI</v>
      </c>
      <c r="J35" s="26" t="str">
        <f t="shared" ca="1" si="30"/>
        <v>Front Yard Residential Corp. Class B</v>
      </c>
      <c r="K35" s="25">
        <f ca="1">_xll.FDS(I35,"FG_MKT_VALUE(0)")/1000</f>
        <v>0.54458563000000004</v>
      </c>
      <c r="L35" s="39">
        <f t="shared" ca="1" si="31"/>
        <v>-7.416437173635089E-2</v>
      </c>
      <c r="N35" s="9" t="str">
        <f t="shared" ca="1" si="22"/>
        <v>AB</v>
      </c>
      <c r="O35" s="26" t="str">
        <f t="shared" ca="1" si="23"/>
        <v>AllianceBernstein Holding L.P.</v>
      </c>
      <c r="P35" s="25">
        <f ca="1">_xll.FDS(N35,"FG_MKT_VALUE(0)")/1000</f>
        <v>2.5998066</v>
      </c>
      <c r="Q35" s="39">
        <f t="shared" ca="1" si="24"/>
        <v>0.60800866511691898</v>
      </c>
      <c r="R35" s="12"/>
      <c r="T35" s="9" t="str">
        <f t="shared" ca="1" si="25"/>
        <v>THFF</v>
      </c>
      <c r="U35" s="26" t="str">
        <f t="shared" ca="1" si="26"/>
        <v>First Financial Corporation</v>
      </c>
      <c r="V35" s="25">
        <f ca="1">_xll.FDS(T35,"FG_MKT_VALUE(0)")/1000</f>
        <v>0.44860129999999998</v>
      </c>
      <c r="W35" s="39">
        <f t="shared" ca="1" si="27"/>
        <v>-7.1440353326801709E-2</v>
      </c>
    </row>
    <row r="36" spans="2:23" x14ac:dyDescent="0.25">
      <c r="B36" s="6">
        <f>IF(ROUND(0.1*new_predictions_financials!$B$2,0)-(ROUND(0.1*new_predictions_financials!$B$2,0)-(ROW(B36)-ROW(B$23)))&gt;ROUND(0.1*new_predictions_financials!$B$2,0),"Decile Breached",ROUND(0.1*new_predictions_financials!$B$2,0)-(ROUND(0.1*new_predictions_financials!$B$2,0)-(ROW(B36)-ROW(B$23))))</f>
        <v>13</v>
      </c>
      <c r="C36" s="9" t="str">
        <f t="shared" ca="1" si="16"/>
        <v>EEFT</v>
      </c>
      <c r="D36" s="26" t="str">
        <f t="shared" ca="1" si="28"/>
        <v>Euronet Worldwide, Inc.</v>
      </c>
      <c r="E36" s="25">
        <f ca="1">_xll.FDS(C36,"FG_MKT_VALUE(0)")/1000</f>
        <v>4.8320270000000001</v>
      </c>
      <c r="F36" s="39">
        <f t="shared" ca="1" si="29"/>
        <v>0.68313412772779603</v>
      </c>
      <c r="G36" s="12"/>
      <c r="I36" s="9" t="str">
        <f t="shared" ca="1" si="19"/>
        <v>PB</v>
      </c>
      <c r="J36" s="26" t="str">
        <f t="shared" ca="1" si="30"/>
        <v>Prosperity Bancshares, Inc.(R)</v>
      </c>
      <c r="K36" s="25">
        <f ca="1">_xll.FDS(I36,"FG_MKT_VALUE(0)")/1000</f>
        <v>4.9091532999999998</v>
      </c>
      <c r="L36" s="39">
        <f t="shared" ca="1" si="31"/>
        <v>-6.6685829261281998E-2</v>
      </c>
      <c r="N36" s="9" t="str">
        <f t="shared" ca="1" si="22"/>
        <v>ZION</v>
      </c>
      <c r="O36" s="26" t="str">
        <f t="shared" ca="1" si="23"/>
        <v>Zions Bancorporation, N.A.</v>
      </c>
      <c r="P36" s="25">
        <f ca="1">_xll.FDS(N36,"FG_MKT_VALUE(0)")/1000</f>
        <v>4.8947430000000001</v>
      </c>
      <c r="Q36" s="39">
        <f t="shared" ca="1" si="24"/>
        <v>0.58396120077727198</v>
      </c>
      <c r="R36" s="12"/>
      <c r="T36" s="9" t="str">
        <f t="shared" ca="1" si="25"/>
        <v>ASPS</v>
      </c>
      <c r="U36" s="26" t="str">
        <f t="shared" ca="1" si="26"/>
        <v>Altisource Portfolio Solutions S.A.</v>
      </c>
      <c r="V36" s="25">
        <f ca="1">_xll.FDS(T36,"FG_MKT_VALUE(0)")/1000</f>
        <v>0.20539922999999999</v>
      </c>
      <c r="W36" s="39">
        <f t="shared" ca="1" si="27"/>
        <v>-6.08734714715174E-2</v>
      </c>
    </row>
    <row r="37" spans="2:23" x14ac:dyDescent="0.25">
      <c r="B37" s="6">
        <f>IF(ROUND(0.1*new_predictions_financials!$B$2,0)-(ROUND(0.1*new_predictions_financials!$B$2,0)-(ROW(B37)-ROW(B$23)))&gt;ROUND(0.1*new_predictions_financials!$B$2,0),"Decile Breached",ROUND(0.1*new_predictions_financials!$B$2,0)-(ROUND(0.1*new_predictions_financials!$B$2,0)-(ROW(B37)-ROW(B$23))))</f>
        <v>14</v>
      </c>
      <c r="C37" s="9" t="str">
        <f t="shared" ca="1" si="16"/>
        <v>ZION</v>
      </c>
      <c r="D37" s="26" t="str">
        <f t="shared" ca="1" si="28"/>
        <v>Zions Bancorporation, N.A.</v>
      </c>
      <c r="E37" s="25">
        <f ca="1">_xll.FDS(C37,"FG_MKT_VALUE(0)")/1000</f>
        <v>4.8947430000000001</v>
      </c>
      <c r="F37" s="39">
        <f t="shared" ca="1" si="29"/>
        <v>0.67506259221629406</v>
      </c>
      <c r="G37" s="12"/>
      <c r="I37" s="9" t="str">
        <f t="shared" ca="1" si="19"/>
        <v>BK</v>
      </c>
      <c r="J37" s="26" t="str">
        <f t="shared" ca="1" si="30"/>
        <v>Bank of New York Mellon Corporation</v>
      </c>
      <c r="K37" s="25">
        <f ca="1">_xll.FDS(I37,"FG_MKT_VALUE(0)")/1000</f>
        <v>30.774848000000002</v>
      </c>
      <c r="L37" s="39">
        <f t="shared" ca="1" si="31"/>
        <v>-4.1676752465437804E-2</v>
      </c>
      <c r="N37" s="9" t="str">
        <f t="shared" ca="1" si="22"/>
        <v>GDOT</v>
      </c>
      <c r="O37" s="26" t="str">
        <f t="shared" ca="1" si="23"/>
        <v>Green Dot Corporation Class A</v>
      </c>
      <c r="P37" s="25">
        <f ca="1">_xll.FDS(N37,"FG_MKT_VALUE(0)")/1000</f>
        <v>3.1649655999999999</v>
      </c>
      <c r="Q37" s="39">
        <f t="shared" ca="1" si="24"/>
        <v>0.58216572998776295</v>
      </c>
      <c r="R37" s="12"/>
      <c r="T37" s="9" t="str">
        <f t="shared" ca="1" si="25"/>
        <v>AMSF</v>
      </c>
      <c r="U37" s="26" t="str">
        <f t="shared" ca="1" si="26"/>
        <v>AMERISAFE, Inc.</v>
      </c>
      <c r="V37" s="25">
        <f ca="1">_xll.FDS(T37,"FG_MKT_VALUE(0)")/1000</f>
        <v>1.1175309</v>
      </c>
      <c r="W37" s="39">
        <f t="shared" ca="1" si="27"/>
        <v>-5.6999723920208398E-2</v>
      </c>
    </row>
    <row r="38" spans="2:23" x14ac:dyDescent="0.25">
      <c r="B38" s="6">
        <f>IF(ROUND(0.1*new_predictions_financials!$B$2,0)-(ROUND(0.1*new_predictions_financials!$B$2,0)-(ROW(B38)-ROW(B$23)))&gt;ROUND(0.1*new_predictions_financials!$B$2,0),"Decile Breached",ROUND(0.1*new_predictions_financials!$B$2,0)-(ROUND(0.1*new_predictions_financials!$B$2,0)-(ROW(B38)-ROW(B$23))))</f>
        <v>15</v>
      </c>
      <c r="C38" s="9" t="str">
        <f t="shared" ca="1" si="16"/>
        <v>AEL</v>
      </c>
      <c r="D38" s="26" t="str">
        <f t="shared" ca="1" si="28"/>
        <v>American Equity Investment Life Holding Company</v>
      </c>
      <c r="E38" s="25">
        <f ca="1">_xll.FDS(C38,"FG_MKT_VALUE(0)")/1000</f>
        <v>2.9195583000000003</v>
      </c>
      <c r="F38" s="39">
        <f t="shared" ca="1" si="29"/>
        <v>0.652578298354065</v>
      </c>
      <c r="G38" s="12"/>
      <c r="I38" s="9" t="str">
        <f t="shared" ca="1" si="19"/>
        <v>EV</v>
      </c>
      <c r="J38" s="26" t="str">
        <f t="shared" ca="1" si="30"/>
        <v>Eaton Vance Corp.</v>
      </c>
      <c r="K38" s="25">
        <f ca="1">_xll.FDS(I38,"FG_MKT_VALUE(0)")/1000</f>
        <v>4.5121405999999995</v>
      </c>
      <c r="L38" s="39">
        <f t="shared" ca="1" si="31"/>
        <v>-3.5349949100130999E-2</v>
      </c>
      <c r="N38" s="9" t="str">
        <f t="shared" ca="1" si="22"/>
        <v>APO</v>
      </c>
      <c r="O38" s="26" t="str">
        <f t="shared" ca="1" si="23"/>
        <v>Apollo Global Management Inc. Class A</v>
      </c>
      <c r="P38" s="25">
        <f ca="1">_xll.FDS(N38,"FG_MKT_VALUE(0)")/1000</f>
        <v>19.124925999999999</v>
      </c>
      <c r="Q38" s="39">
        <f t="shared" ca="1" si="24"/>
        <v>0.57489557273077307</v>
      </c>
      <c r="R38" s="12"/>
      <c r="T38" s="9" t="str">
        <f t="shared" ca="1" si="25"/>
        <v>WDR</v>
      </c>
      <c r="U38" s="26" t="str">
        <f t="shared" ca="1" si="26"/>
        <v>Waddell &amp; Reed Financial, Inc. Class A</v>
      </c>
      <c r="V38" s="25">
        <f ca="1">_xll.FDS(T38,"FG_MKT_VALUE(0)")/1000</f>
        <v>0.98071360000000007</v>
      </c>
      <c r="W38" s="39">
        <f t="shared" ca="1" si="27"/>
        <v>-2.72497191949191E-2</v>
      </c>
    </row>
    <row r="39" spans="2:23" x14ac:dyDescent="0.25">
      <c r="B39" s="6">
        <f>IF(ROUND(0.1*new_predictions_financials!$B$2,0)-(ROUND(0.1*new_predictions_financials!$B$2,0)-(ROW(B39)-ROW(B$23)))&gt;ROUND(0.1*new_predictions_financials!$B$2,0),"Decile Breached",ROUND(0.1*new_predictions_financials!$B$2,0)-(ROUND(0.1*new_predictions_financials!$B$2,0)-(ROW(B39)-ROW(B$23))))</f>
        <v>16</v>
      </c>
      <c r="C39" s="9" t="str">
        <f t="shared" ca="1" si="16"/>
        <v>RF</v>
      </c>
      <c r="D39" s="26" t="str">
        <f t="shared" ca="1" si="28"/>
        <v>Regions Financial Corporation</v>
      </c>
      <c r="E39" s="25">
        <f ca="1">_xll.FDS(C39,"FG_MKT_VALUE(0)")/1000</f>
        <v>11.473983</v>
      </c>
      <c r="F39" s="39">
        <f t="shared" ca="1" si="29"/>
        <v>0.61902566173417295</v>
      </c>
      <c r="G39" s="12"/>
      <c r="I39" s="9" t="str">
        <f t="shared" ca="1" si="19"/>
        <v>CFFN</v>
      </c>
      <c r="J39" s="26" t="str">
        <f t="shared" ca="1" si="30"/>
        <v>Capitol Federal Financial, Inc.</v>
      </c>
      <c r="K39" s="25">
        <f ca="1">_xll.FDS(I39,"FG_MKT_VALUE(0)")/1000</f>
        <v>1.4986545</v>
      </c>
      <c r="L39" s="39">
        <f t="shared" ca="1" si="31"/>
        <v>-2.6445635473632999E-2</v>
      </c>
      <c r="M39" s="5"/>
      <c r="N39" s="9" t="str">
        <f t="shared" ca="1" si="22"/>
        <v>CACC</v>
      </c>
      <c r="O39" s="26" t="str">
        <f t="shared" ca="1" si="23"/>
        <v>Credit Acceptance Corporation</v>
      </c>
      <c r="P39" s="25">
        <f ca="1">_xll.FDS(N39,"FG_MKT_VALUE(0)")/1000</f>
        <v>6.2466875000000002</v>
      </c>
      <c r="Q39" s="39">
        <f t="shared" ca="1" si="24"/>
        <v>0.57385750666141999</v>
      </c>
      <c r="R39" s="12"/>
      <c r="T39" s="9" t="str">
        <f t="shared" ca="1" si="25"/>
        <v>MSCI</v>
      </c>
      <c r="U39" s="26" t="str">
        <f t="shared" ca="1" si="26"/>
        <v>MSCI Inc. Class A</v>
      </c>
      <c r="V39" s="25">
        <f ca="1">_xll.FDS(T39,"FG_MKT_VALUE(0)")/1000</f>
        <v>29.119126999999999</v>
      </c>
      <c r="W39" s="39">
        <f t="shared" ca="1" si="27"/>
        <v>-1.75577704426178E-2</v>
      </c>
    </row>
    <row r="40" spans="2:23" x14ac:dyDescent="0.25">
      <c r="B40" s="6">
        <f>IF(ROUND(0.1*new_predictions_financials!$B$2,0)-(ROUND(0.1*new_predictions_financials!$B$2,0)-(ROW(B40)-ROW(B$23)))&gt;ROUND(0.1*new_predictions_financials!$B$2,0),"Decile Breached",ROUND(0.1*new_predictions_financials!$B$2,0)-(ROUND(0.1*new_predictions_financials!$B$2,0)-(ROW(B40)-ROW(B$23))))</f>
        <v>17</v>
      </c>
      <c r="C40" s="9" t="str">
        <f t="shared" ca="1" si="16"/>
        <v>APO</v>
      </c>
      <c r="D40" s="26" t="str">
        <f t="shared" ca="1" si="28"/>
        <v>Apollo Global Management Inc. Class A</v>
      </c>
      <c r="E40" s="25">
        <f ca="1">_xll.FDS(C40,"FG_MKT_VALUE(0)")/1000</f>
        <v>19.124925999999999</v>
      </c>
      <c r="F40" s="39">
        <f t="shared" ca="1" si="29"/>
        <v>0.60623119154401695</v>
      </c>
      <c r="G40" s="12"/>
      <c r="I40" s="9" t="str">
        <f t="shared" ca="1" si="19"/>
        <v>WU</v>
      </c>
      <c r="J40" s="26" t="str">
        <f t="shared" ca="1" si="30"/>
        <v>Western Union Company</v>
      </c>
      <c r="K40" s="25">
        <f ca="1">_xll.FDS(I40,"FG_MKT_VALUE(0)")/1000</f>
        <v>8.7954850000000011</v>
      </c>
      <c r="L40" s="39">
        <f t="shared" ca="1" si="31"/>
        <v>-2.4819169879510401E-2</v>
      </c>
      <c r="N40" s="9" t="str">
        <f t="shared" ca="1" si="22"/>
        <v>RF</v>
      </c>
      <c r="O40" s="26" t="str">
        <f t="shared" ca="1" si="23"/>
        <v>Regions Financial Corporation</v>
      </c>
      <c r="P40" s="25">
        <f ca="1">_xll.FDS(N40,"FG_MKT_VALUE(0)")/1000</f>
        <v>11.473983</v>
      </c>
      <c r="Q40" s="39">
        <f t="shared" ca="1" si="24"/>
        <v>0.56916270726580498</v>
      </c>
      <c r="R40" s="12"/>
      <c r="T40" s="9" t="str">
        <f t="shared" ca="1" si="25"/>
        <v>NBHC</v>
      </c>
      <c r="U40" s="26" t="str">
        <f t="shared" ca="1" si="26"/>
        <v>National Bank Holdings Corporation Class A</v>
      </c>
      <c r="V40" s="25">
        <f ca="1">_xll.FDS(T40,"FG_MKT_VALUE(0)")/1000</f>
        <v>0.82200039999999996</v>
      </c>
      <c r="W40" s="39">
        <f t="shared" ca="1" si="27"/>
        <v>-1.2513342346829902E-2</v>
      </c>
    </row>
    <row r="41" spans="2:23" x14ac:dyDescent="0.25">
      <c r="B41" s="6">
        <f>IF(ROUND(0.1*new_predictions_financials!$B$2,0)-(ROUND(0.1*new_predictions_financials!$B$2,0)-(ROW(B41)-ROW(B$23)))&gt;ROUND(0.1*new_predictions_financials!$B$2,0),"Decile Breached",ROUND(0.1*new_predictions_financials!$B$2,0)-(ROUND(0.1*new_predictions_financials!$B$2,0)-(ROW(B41)-ROW(B$23))))</f>
        <v>18</v>
      </c>
      <c r="C41" s="9" t="str">
        <f t="shared" ca="1" si="16"/>
        <v>COF</v>
      </c>
      <c r="D41" s="26" t="str">
        <f t="shared" ca="1" si="28"/>
        <v>Capital One Financial Corporation</v>
      </c>
      <c r="E41" s="25">
        <f ca="1">_xll.FDS(C41,"FG_MKT_VALUE(0)")/1000</f>
        <v>34.220300000000002</v>
      </c>
      <c r="F41" s="39">
        <f t="shared" ca="1" si="29"/>
        <v>0.56840086418675195</v>
      </c>
      <c r="G41" s="12"/>
      <c r="I41" s="9" t="str">
        <f t="shared" ca="1" si="19"/>
        <v>WRLD</v>
      </c>
      <c r="J41" s="26" t="str">
        <f t="shared" ca="1" si="30"/>
        <v>World Acceptance Corporation</v>
      </c>
      <c r="K41" s="25">
        <f ca="1">_xll.FDS(I41,"FG_MKT_VALUE(0)")/1000</f>
        <v>0.80868390000000001</v>
      </c>
      <c r="L41" s="39">
        <f t="shared" ca="1" si="31"/>
        <v>-2.3051223113484599E-2</v>
      </c>
      <c r="N41" s="9" t="str">
        <f t="shared" ca="1" si="22"/>
        <v>AMP</v>
      </c>
      <c r="O41" s="26" t="str">
        <f t="shared" ca="1" si="23"/>
        <v>Ameriprise Financial, Inc.</v>
      </c>
      <c r="P41" s="25">
        <f ca="1">_xll.FDS(N41,"FG_MKT_VALUE(0)")/1000</f>
        <v>19.10473</v>
      </c>
      <c r="Q41" s="39">
        <f t="shared" ca="1" si="24"/>
        <v>0.56580803842257599</v>
      </c>
      <c r="R41" s="12"/>
      <c r="T41" s="9" t="str">
        <f t="shared" ca="1" si="25"/>
        <v>SASR</v>
      </c>
      <c r="U41" s="26" t="str">
        <f t="shared" ca="1" si="26"/>
        <v>Sandy Spring Bancorp, Inc.</v>
      </c>
      <c r="V41" s="25">
        <f ca="1">_xll.FDS(T41,"FG_MKT_VALUE(0)")/1000</f>
        <v>1.1370776</v>
      </c>
      <c r="W41" s="39">
        <f t="shared" ca="1" si="27"/>
        <v>-8.3919621455029996E-3</v>
      </c>
    </row>
    <row r="42" spans="2:23" x14ac:dyDescent="0.25">
      <c r="B42" s="6">
        <f>IF(ROUND(0.1*new_predictions_financials!$B$2,0)-(ROUND(0.1*new_predictions_financials!$B$2,0)-(ROW(B42)-ROW(B$23)))&gt;ROUND(0.1*new_predictions_financials!$B$2,0),"Decile Breached",ROUND(0.1*new_predictions_financials!$B$2,0)-(ROUND(0.1*new_predictions_financials!$B$2,0)-(ROW(B42)-ROW(B$23))))</f>
        <v>19</v>
      </c>
      <c r="C42" s="9" t="str">
        <f t="shared" ca="1" si="16"/>
        <v>UCBI</v>
      </c>
      <c r="D42" s="26" t="str">
        <f t="shared" ca="1" si="28"/>
        <v>United Community Banks, Inc.</v>
      </c>
      <c r="E42" s="25">
        <f ca="1">_xll.FDS(C42,"FG_MKT_VALUE(0)")/1000</f>
        <v>1.5063511000000001</v>
      </c>
      <c r="F42" s="39">
        <f t="shared" ca="1" si="29"/>
        <v>0.55280865649414901</v>
      </c>
      <c r="G42" s="12"/>
      <c r="I42" s="9" t="str">
        <f t="shared" ca="1" si="19"/>
        <v>OMF</v>
      </c>
      <c r="J42" s="26" t="str">
        <f t="shared" ca="1" si="30"/>
        <v>OneMain Holdings, Inc.</v>
      </c>
      <c r="K42" s="25">
        <f ca="1">_xll.FDS(I42,"FG_MKT_VALUE(0)")/1000</f>
        <v>4.4782960000000003</v>
      </c>
      <c r="L42" s="39">
        <f t="shared" ca="1" si="31"/>
        <v>-1.0130800425256402E-2</v>
      </c>
      <c r="N42" s="9" t="str">
        <f t="shared" ca="1" si="22"/>
        <v>TOWN</v>
      </c>
      <c r="O42" s="26" t="str">
        <f t="shared" ca="1" si="23"/>
        <v>TowneBank</v>
      </c>
      <c r="P42" s="25">
        <f ca="1">_xll.FDS(N42,"FG_MKT_VALUE(0)")/1000</f>
        <v>1.2498589999999998</v>
      </c>
      <c r="Q42" s="39">
        <f t="shared" ca="1" si="24"/>
        <v>0.55575338572391597</v>
      </c>
      <c r="R42" s="12"/>
      <c r="T42" s="9" t="str">
        <f t="shared" ca="1" si="25"/>
        <v>CCBG</v>
      </c>
      <c r="U42" s="26" t="str">
        <f t="shared" ca="1" si="26"/>
        <v>Capital City Bank Group, Inc.</v>
      </c>
      <c r="V42" s="25">
        <f ca="1">_xll.FDS(T42,"FG_MKT_VALUE(0)")/1000</f>
        <v>0.33208215000000002</v>
      </c>
      <c r="W42" s="39">
        <f t="shared" ca="1" si="27"/>
        <v>-4.3646358282514904E-3</v>
      </c>
    </row>
    <row r="43" spans="2:23" x14ac:dyDescent="0.25">
      <c r="B43" s="6">
        <f>IF(ROUND(0.1*new_predictions_financials!$B$2,0)-(ROUND(0.1*new_predictions_financials!$B$2,0)-(ROW(B43)-ROW(B$23)))&gt;ROUND(0.1*new_predictions_financials!$B$2,0),"Decile Breached",ROUND(0.1*new_predictions_financials!$B$2,0)-(ROUND(0.1*new_predictions_financials!$B$2,0)-(ROW(B43)-ROW(B$23))))</f>
        <v>20</v>
      </c>
      <c r="C43" s="9" t="str">
        <f t="shared" ca="1" si="16"/>
        <v>NAB</v>
      </c>
      <c r="D43" s="26" t="str">
        <f t="shared" ca="1" si="28"/>
        <v>National Australia Bank Limited Sponsored ADR</v>
      </c>
      <c r="E43" s="25">
        <f ca="1">_xll.FDS(C43,"FG_MKT_VALUE(0)")/1000</f>
        <v>41.148292999999995</v>
      </c>
      <c r="F43" s="39">
        <f t="shared" ca="1" si="29"/>
        <v>0.53449889804811102</v>
      </c>
      <c r="G43" s="12"/>
      <c r="I43" s="9" t="str">
        <f t="shared" ca="1" si="19"/>
        <v>FFIN</v>
      </c>
      <c r="J43" s="26" t="str">
        <f t="shared" ca="1" si="30"/>
        <v>First Financial Bankshares Inc</v>
      </c>
      <c r="K43" s="25">
        <f ca="1">_xll.FDS(I43,"FG_MKT_VALUE(0)")/1000</f>
        <v>4.0707231000000004</v>
      </c>
      <c r="L43" s="39">
        <f t="shared" ca="1" si="31"/>
        <v>-6.7215154790881007E-3</v>
      </c>
      <c r="N43" s="9" t="str">
        <f t="shared" ca="1" si="22"/>
        <v>EVR</v>
      </c>
      <c r="O43" s="26" t="str">
        <f t="shared" ca="1" si="23"/>
        <v>Evercore Inc Class A</v>
      </c>
      <c r="P43" s="25">
        <f ca="1">_xll.FDS(N43,"FG_MKT_VALUE(0)")/1000</f>
        <v>2.8011714000000003</v>
      </c>
      <c r="Q43" s="39">
        <f t="shared" ca="1" si="24"/>
        <v>0.55113798038230499</v>
      </c>
      <c r="R43" s="12"/>
      <c r="T43" s="9" t="str">
        <f t="shared" ca="1" si="25"/>
        <v>SYF</v>
      </c>
      <c r="U43" s="26" t="str">
        <f t="shared" ca="1" si="26"/>
        <v>Synchrony Financial</v>
      </c>
      <c r="V43" s="25">
        <f ca="1">_xll.FDS(T43,"FG_MKT_VALUE(0)")/1000</f>
        <v>16.029911999999999</v>
      </c>
      <c r="W43" s="39">
        <f t="shared" ca="1" si="27"/>
        <v>-1.32052821128449E-4</v>
      </c>
    </row>
    <row r="44" spans="2:23" x14ac:dyDescent="0.25">
      <c r="B44" s="6">
        <f>IF(ROUND(0.1*new_predictions_financials!$B$2,0)-(ROUND(0.1*new_predictions_financials!$B$2,0)-(ROW(B44)-ROW(B$23)))&gt;ROUND(0.1*new_predictions_financials!$B$2,0),"Decile Breached",ROUND(0.1*new_predictions_financials!$B$2,0)-(ROUND(0.1*new_predictions_financials!$B$2,0)-(ROW(B44)-ROW(B$23))))</f>
        <v>21</v>
      </c>
      <c r="C44" s="9" t="str">
        <f t="shared" ca="1" si="16"/>
        <v>EBAY</v>
      </c>
      <c r="D44" s="26" t="str">
        <f t="shared" ca="1" si="28"/>
        <v>eBay Inc.</v>
      </c>
      <c r="E44" s="25">
        <f ca="1">_xll.FDS(C44,"FG_MKT_VALUE(0)")/1000</f>
        <v>36.169847999999995</v>
      </c>
      <c r="F44" s="39">
        <f t="shared" ca="1" si="29"/>
        <v>0.52664511183497398</v>
      </c>
      <c r="G44" s="12"/>
      <c r="I44" s="9" t="str">
        <f t="shared" ca="1" si="19"/>
        <v>AMTD</v>
      </c>
      <c r="J44" s="26" t="str">
        <f t="shared" ca="1" si="30"/>
        <v>TD Ameritrade Holding Corporation</v>
      </c>
      <c r="K44" s="25">
        <f ca="1">_xll.FDS(I44,"FG_MKT_VALUE(0)")/1000</f>
        <v>22.081088000000001</v>
      </c>
      <c r="L44" s="39">
        <f t="shared" ca="1" si="31"/>
        <v>-3.6060199323291499E-3</v>
      </c>
      <c r="N44" s="9" t="str">
        <f t="shared" ca="1" si="22"/>
        <v>GWRE</v>
      </c>
      <c r="O44" s="26" t="str">
        <f t="shared" ca="1" si="23"/>
        <v>Guidewire Software, Inc.</v>
      </c>
      <c r="P44" s="25">
        <f ca="1">_xll.FDS(N44,"FG_MKT_VALUE(0)")/1000</f>
        <v>8.6104260000000004</v>
      </c>
      <c r="Q44" s="39">
        <f t="shared" ca="1" si="24"/>
        <v>0.53727993448493105</v>
      </c>
      <c r="R44" s="12"/>
      <c r="T44" s="9" t="str">
        <f t="shared" ca="1" si="25"/>
        <v>RESI</v>
      </c>
      <c r="U44" s="26" t="str">
        <f t="shared" ca="1" si="26"/>
        <v>Front Yard Residential Corp. Class B</v>
      </c>
      <c r="V44" s="25">
        <f ca="1">_xll.FDS(T44,"FG_MKT_VALUE(0)")/1000</f>
        <v>0.54458563000000004</v>
      </c>
      <c r="W44" s="39">
        <f t="shared" ca="1" si="27"/>
        <v>4.7217033428964602E-3</v>
      </c>
    </row>
    <row r="45" spans="2:23" x14ac:dyDescent="0.25">
      <c r="B45" s="6">
        <f>IF(ROUND(0.1*new_predictions_financials!$B$2,0)-(ROUND(0.1*new_predictions_financials!$B$2,0)-(ROW(B45)-ROW(B$23)))&gt;ROUND(0.1*new_predictions_financials!$B$2,0),"Decile Breached",ROUND(0.1*new_predictions_financials!$B$2,0)-(ROUND(0.1*new_predictions_financials!$B$2,0)-(ROW(B45)-ROW(B$23))))</f>
        <v>22</v>
      </c>
      <c r="C45" s="9" t="str">
        <f t="shared" ca="1" si="16"/>
        <v>CBOE</v>
      </c>
      <c r="D45" s="26" t="str">
        <f t="shared" ca="1" si="28"/>
        <v>Cboe Global Markets Inc</v>
      </c>
      <c r="E45" s="25">
        <f ca="1">_xll.FDS(C45,"FG_MKT_VALUE(0)")/1000</f>
        <v>9.5152369999999991</v>
      </c>
      <c r="F45" s="39">
        <f t="shared" ca="1" si="29"/>
        <v>0.50905491322208096</v>
      </c>
      <c r="G45" s="12"/>
      <c r="I45" s="9" t="str">
        <f t="shared" ca="1" si="19"/>
        <v>PSEC</v>
      </c>
      <c r="J45" s="26" t="str">
        <f t="shared" ca="1" si="30"/>
        <v>Prospect Capital Corporation</v>
      </c>
      <c r="K45" s="25">
        <f ca="1">_xll.FDS(I45,"FG_MKT_VALUE(0)")/1000</f>
        <v>1.9226896999999998</v>
      </c>
      <c r="L45" s="39">
        <f t="shared" ca="1" si="31"/>
        <v>-7.1910340451188201E-4</v>
      </c>
      <c r="N45" s="9" t="str">
        <f t="shared" ca="1" si="22"/>
        <v>CFG</v>
      </c>
      <c r="O45" s="26" t="str">
        <f t="shared" ca="1" si="23"/>
        <v>Citizens Financial Group, Inc.</v>
      </c>
      <c r="P45" s="25">
        <f ca="1">_xll.FDS(N45,"FG_MKT_VALUE(0)")/1000</f>
        <v>11.1871875</v>
      </c>
      <c r="Q45" s="39">
        <f t="shared" ca="1" si="24"/>
        <v>0.53257790368271896</v>
      </c>
      <c r="R45" s="12"/>
      <c r="T45" s="9" t="str">
        <f t="shared" ca="1" si="25"/>
        <v>UMBF</v>
      </c>
      <c r="U45" s="26" t="str">
        <f t="shared" ca="1" si="26"/>
        <v>UMB Financial Corporation</v>
      </c>
      <c r="V45" s="25">
        <f ca="1">_xll.FDS(T45,"FG_MKT_VALUE(0)")/1000</f>
        <v>2.4607445999999999</v>
      </c>
      <c r="W45" s="39">
        <f t="shared" ca="1" si="27"/>
        <v>4.8900374820851399E-3</v>
      </c>
    </row>
    <row r="46" spans="2:23" x14ac:dyDescent="0.25">
      <c r="B46" s="6">
        <f>IF(ROUND(0.1*new_predictions_financials!$B$2,0)-(ROUND(0.1*new_predictions_financials!$B$2,0)-(ROW(B46)-ROW(B$23)))&gt;ROUND(0.1*new_predictions_financials!$B$2,0),"Decile Breached",ROUND(0.1*new_predictions_financials!$B$2,0)-(ROUND(0.1*new_predictions_financials!$B$2,0)-(ROW(B46)-ROW(B$23))))</f>
        <v>23</v>
      </c>
      <c r="C46" s="9" t="str">
        <f t="shared" ca="1" si="16"/>
        <v>MCO</v>
      </c>
      <c r="D46" s="26" t="str">
        <f t="shared" ca="1" si="28"/>
        <v>Moody's Corporation</v>
      </c>
      <c r="E46" s="25">
        <f ca="1">_xll.FDS(C46,"FG_MKT_VALUE(0)")/1000</f>
        <v>55.176290000000002</v>
      </c>
      <c r="F46" s="39">
        <f t="shared" ca="1" si="29"/>
        <v>0.49839250199566598</v>
      </c>
      <c r="G46" s="12"/>
      <c r="I46" s="9" t="str">
        <f t="shared" ca="1" si="19"/>
        <v>CG</v>
      </c>
      <c r="J46" s="26" t="str">
        <f t="shared" ca="1" si="30"/>
        <v>Carlyle Group Inc</v>
      </c>
      <c r="K46" s="25">
        <f ca="1">_xll.FDS(I46,"FG_MKT_VALUE(0)")/1000</f>
        <v>8.8219580000000004</v>
      </c>
      <c r="L46" s="39">
        <f t="shared" ca="1" si="31"/>
        <v>9.1966970453274206E-4</v>
      </c>
      <c r="N46" s="9" t="str">
        <f t="shared" ca="1" si="22"/>
        <v>BX</v>
      </c>
      <c r="O46" s="26" t="str">
        <f t="shared" ca="1" si="23"/>
        <v>Blackstone Group Inc. Class A</v>
      </c>
      <c r="P46" s="25">
        <f ca="1">_xll.FDS(N46,"FG_MKT_VALUE(0)")/1000</f>
        <v>63.125741999999995</v>
      </c>
      <c r="Q46" s="39">
        <f t="shared" ca="1" si="24"/>
        <v>0.52059237537834901</v>
      </c>
      <c r="R46" s="12"/>
      <c r="T46" s="9" t="str">
        <f t="shared" ca="1" si="25"/>
        <v>OMF</v>
      </c>
      <c r="U46" s="26" t="str">
        <f t="shared" ca="1" si="26"/>
        <v>OneMain Holdings, Inc.</v>
      </c>
      <c r="V46" s="25">
        <f ca="1">_xll.FDS(T46,"FG_MKT_VALUE(0)")/1000</f>
        <v>4.4782960000000003</v>
      </c>
      <c r="W46" s="39">
        <f t="shared" ca="1" si="27"/>
        <v>9.8096197515889702E-3</v>
      </c>
    </row>
    <row r="47" spans="2:23" x14ac:dyDescent="0.25">
      <c r="B47" s="6">
        <f>IF(ROUND(0.1*new_predictions_financials!$B$2,0)-(ROUND(0.1*new_predictions_financials!$B$2,0)-(ROW(B47)-ROW(B$23)))&gt;ROUND(0.1*new_predictions_financials!$B$2,0),"Decile Breached",ROUND(0.1*new_predictions_financials!$B$2,0)-(ROUND(0.1*new_predictions_financials!$B$2,0)-(ROW(B47)-ROW(B$23))))</f>
        <v>24</v>
      </c>
      <c r="C47" s="9" t="str">
        <f t="shared" ca="1" si="16"/>
        <v>WEX</v>
      </c>
      <c r="D47" s="26" t="str">
        <f t="shared" ca="1" si="28"/>
        <v>WEX Inc.</v>
      </c>
      <c r="E47" s="25">
        <f ca="1">_xll.FDS(C47,"FG_MKT_VALUE(0)")/1000</f>
        <v>6.2870509999999999</v>
      </c>
      <c r="F47" s="39">
        <f t="shared" ca="1" si="29"/>
        <v>0.49345792090649099</v>
      </c>
      <c r="G47" s="12"/>
      <c r="I47" s="9" t="str">
        <f t="shared" ca="1" si="19"/>
        <v>BXS</v>
      </c>
      <c r="J47" s="26" t="str">
        <f t="shared" ca="1" si="30"/>
        <v>BancorpSouth Bank</v>
      </c>
      <c r="K47" s="25">
        <f ca="1">_xll.FDS(I47,"FG_MKT_VALUE(0)")/1000</f>
        <v>2.1594452999999998</v>
      </c>
      <c r="L47" s="39">
        <f t="shared" ca="1" si="31"/>
        <v>3.9507347022648496E-3</v>
      </c>
      <c r="N47" s="9" t="str">
        <f t="shared" ca="1" si="22"/>
        <v>OZRK</v>
      </c>
      <c r="O47" s="26" t="str">
        <f t="shared" ca="1" si="23"/>
        <v>Bank OZK</v>
      </c>
      <c r="P47" s="25">
        <f ca="1">_xll.FDS(N47,"FG_MKT_VALUE(0)")/1000</f>
        <v>2.8388672000000001</v>
      </c>
      <c r="Q47" s="39">
        <f t="shared" ca="1" si="24"/>
        <v>0.51894600604798602</v>
      </c>
      <c r="R47" s="12"/>
      <c r="T47" s="9" t="str">
        <f t="shared" ca="1" si="25"/>
        <v>FIBK</v>
      </c>
      <c r="U47" s="26" t="str">
        <f t="shared" ca="1" si="26"/>
        <v>First Interstate BancSystem, Inc. Class A</v>
      </c>
      <c r="V47" s="25">
        <f ca="1">_xll.FDS(T47,"FG_MKT_VALUE(0)")/1000</f>
        <v>2.1330862000000002</v>
      </c>
      <c r="W47" s="39">
        <f t="shared" ca="1" si="27"/>
        <v>1.2423911313697199E-2</v>
      </c>
    </row>
    <row r="48" spans="2:23" x14ac:dyDescent="0.25">
      <c r="B48" s="6">
        <f>IF(ROUND(0.1*new_predictions_financials!$B$2,0)-(ROUND(0.1*new_predictions_financials!$B$2,0)-(ROW(B48)-ROW(B$23)))&gt;ROUND(0.1*new_predictions_financials!$B$2,0),"Decile Breached",ROUND(0.1*new_predictions_financials!$B$2,0)-(ROUND(0.1*new_predictions_financials!$B$2,0)-(ROW(B48)-ROW(B$23))))</f>
        <v>25</v>
      </c>
      <c r="C48" s="9" t="str">
        <f t="shared" ca="1" si="16"/>
        <v>PRI</v>
      </c>
      <c r="D48" s="26" t="str">
        <f t="shared" ca="1" si="28"/>
        <v>Primerica, Inc.</v>
      </c>
      <c r="E48" s="25">
        <f ca="1">_xll.FDS(C48,"FG_MKT_VALUE(0)")/1000</f>
        <v>4.4526620000000001</v>
      </c>
      <c r="F48" s="39">
        <f t="shared" ca="1" si="29"/>
        <v>0.48908404071918299</v>
      </c>
      <c r="G48" s="12"/>
      <c r="I48" s="9" t="str">
        <f t="shared" ca="1" si="19"/>
        <v>PMT</v>
      </c>
      <c r="J48" s="26" t="str">
        <f t="shared" ca="1" si="30"/>
        <v>PennyMac Mortgage Investment Trust</v>
      </c>
      <c r="K48" s="25">
        <f ca="1">_xll.FDS(I48,"FG_MKT_VALUE(0)")/1000</f>
        <v>1.6638539999999999</v>
      </c>
      <c r="L48" s="39">
        <f t="shared" ca="1" si="31"/>
        <v>9.7025281490057003E-3</v>
      </c>
      <c r="N48" s="9" t="str">
        <f t="shared" ca="1" si="22"/>
        <v>WAL</v>
      </c>
      <c r="O48" s="26" t="str">
        <f t="shared" ca="1" si="23"/>
        <v>Western Alliance Bancorp</v>
      </c>
      <c r="P48" s="25">
        <f ca="1">_xll.FDS(N48,"FG_MKT_VALUE(0)")/1000</f>
        <v>3.3326296000000002</v>
      </c>
      <c r="Q48" s="39">
        <f t="shared" ca="1" si="24"/>
        <v>0.50242784697052401</v>
      </c>
      <c r="R48" s="12"/>
      <c r="T48" s="9" t="str">
        <f t="shared" ca="1" si="25"/>
        <v>AFL</v>
      </c>
      <c r="U48" s="26" t="str">
        <f t="shared" ca="1" si="26"/>
        <v>Aflac Incorporated</v>
      </c>
      <c r="V48" s="25">
        <f ca="1">_xll.FDS(T48,"FG_MKT_VALUE(0)")/1000</f>
        <v>26.292195</v>
      </c>
      <c r="W48" s="39">
        <f t="shared" ca="1" si="27"/>
        <v>1.46873867563116E-2</v>
      </c>
    </row>
    <row r="49" spans="2:23" x14ac:dyDescent="0.25">
      <c r="B49" s="6">
        <f>IF(ROUND(0.1*new_predictions_financials!$B$2,0)-(ROUND(0.1*new_predictions_financials!$B$2,0)-(ROW(B49)-ROW(B$23)))&gt;ROUND(0.1*new_predictions_financials!$B$2,0),"Decile Breached",ROUND(0.1*new_predictions_financials!$B$2,0)-(ROUND(0.1*new_predictions_financials!$B$2,0)-(ROW(B49)-ROW(B$23))))</f>
        <v>26</v>
      </c>
      <c r="C49" s="9" t="str">
        <f t="shared" ca="1" si="16"/>
        <v>FBC</v>
      </c>
      <c r="D49" s="26" t="str">
        <f t="shared" ca="1" si="28"/>
        <v>Flagstar Bancorp, Inc.</v>
      </c>
      <c r="E49" s="25">
        <f ca="1">_xll.FDS(C49,"FG_MKT_VALUE(0)")/1000</f>
        <v>1.7675418999999999</v>
      </c>
      <c r="F49" s="39">
        <f t="shared" ca="1" si="29"/>
        <v>0.48422135122527799</v>
      </c>
      <c r="G49" s="12"/>
      <c r="I49" s="9" t="str">
        <f t="shared" ca="1" si="19"/>
        <v>TFSL</v>
      </c>
      <c r="J49" s="26" t="str">
        <f t="shared" ca="1" si="30"/>
        <v>TFS Financial Corporation</v>
      </c>
      <c r="K49" s="25">
        <f ca="1">_xll.FDS(I49,"FG_MKT_VALUE(0)")/1000</f>
        <v>4.3675230000000003</v>
      </c>
      <c r="L49" s="39">
        <f t="shared" ca="1" si="31"/>
        <v>1.4976802874932799E-2</v>
      </c>
      <c r="N49" s="9" t="str">
        <f t="shared" ca="1" si="22"/>
        <v>ALL</v>
      </c>
      <c r="O49" s="26" t="str">
        <f t="shared" ca="1" si="23"/>
        <v>Allstate Corporation</v>
      </c>
      <c r="P49" s="25">
        <f ca="1">_xll.FDS(N49,"FG_MKT_VALUE(0)")/1000</f>
        <v>29.051634999999997</v>
      </c>
      <c r="Q49" s="39">
        <f t="shared" ca="1" si="24"/>
        <v>0.49735646539654399</v>
      </c>
      <c r="R49" s="12"/>
      <c r="T49" s="9" t="str">
        <f t="shared" ca="1" si="25"/>
        <v>ORI</v>
      </c>
      <c r="U49" s="26" t="str">
        <f t="shared" ca="1" si="26"/>
        <v>Old Republic International Corporation</v>
      </c>
      <c r="V49" s="25">
        <f ca="1">_xll.FDS(T49,"FG_MKT_VALUE(0)")/1000</f>
        <v>4.5727016999999996</v>
      </c>
      <c r="W49" s="39">
        <f t="shared" ca="1" si="27"/>
        <v>1.5071963560678801E-2</v>
      </c>
    </row>
    <row r="50" spans="2:23" x14ac:dyDescent="0.25">
      <c r="B50" s="6">
        <f>IF(ROUND(0.1*new_predictions_financials!$B$2,0)-(ROUND(0.1*new_predictions_financials!$B$2,0)-(ROW(B50)-ROW(B$23)))&gt;ROUND(0.1*new_predictions_financials!$B$2,0),"Decile Breached",ROUND(0.1*new_predictions_financials!$B$2,0)-(ROUND(0.1*new_predictions_financials!$B$2,0)-(ROW(B50)-ROW(B$23))))</f>
        <v>27</v>
      </c>
      <c r="C50" s="9" t="str">
        <f t="shared" ca="1" si="16"/>
        <v>CNA</v>
      </c>
      <c r="D50" s="26" t="str">
        <f t="shared" ca="1" si="28"/>
        <v>CNA Financial Corporation</v>
      </c>
      <c r="E50" s="25">
        <f ca="1">_xll.FDS(C50,"FG_MKT_VALUE(0)")/1000</f>
        <v>8.2445550000000001</v>
      </c>
      <c r="F50" s="39">
        <f t="shared" ca="1" si="29"/>
        <v>0.470629977074011</v>
      </c>
      <c r="G50" s="12"/>
      <c r="I50" s="9" t="str">
        <f t="shared" ca="1" si="19"/>
        <v>SYF</v>
      </c>
      <c r="J50" s="26" t="str">
        <f t="shared" ca="1" si="30"/>
        <v>Synchrony Financial</v>
      </c>
      <c r="K50" s="25">
        <f ca="1">_xll.FDS(I50,"FG_MKT_VALUE(0)")/1000</f>
        <v>16.029911999999999</v>
      </c>
      <c r="L50" s="39">
        <f t="shared" ca="1" si="31"/>
        <v>1.6008291945698402E-2</v>
      </c>
      <c r="N50" s="9" t="str">
        <f t="shared" ca="1" si="22"/>
        <v>KMPR</v>
      </c>
      <c r="O50" s="26" t="str">
        <f t="shared" ca="1" si="23"/>
        <v>Kemper Corporation</v>
      </c>
      <c r="P50" s="25">
        <f ca="1">_xll.FDS(N50,"FG_MKT_VALUE(0)")/1000</f>
        <v>4.3765102999999996</v>
      </c>
      <c r="Q50" s="39">
        <f t="shared" ca="1" si="24"/>
        <v>0.48464966175256302</v>
      </c>
      <c r="R50" s="12"/>
      <c r="T50" s="9" t="str">
        <f t="shared" ca="1" si="25"/>
        <v>MS</v>
      </c>
      <c r="U50" s="26" t="str">
        <f t="shared" ca="1" si="26"/>
        <v>Morgan Stanley</v>
      </c>
      <c r="V50" s="25">
        <f ca="1">_xll.FDS(T50,"FG_MKT_VALUE(0)")/1000</f>
        <v>75.637179999999987</v>
      </c>
      <c r="W50" s="39">
        <f t="shared" ca="1" si="27"/>
        <v>1.6507572388872301E-2</v>
      </c>
    </row>
    <row r="51" spans="2:23" x14ac:dyDescent="0.25">
      <c r="B51" s="6">
        <f>IF(ROUND(0.1*new_predictions_financials!$B$2,0)-(ROUND(0.1*new_predictions_financials!$B$2,0)-(ROW(B51)-ROW(B$23)))&gt;ROUND(0.1*new_predictions_financials!$B$2,0),"Decile Breached",ROUND(0.1*new_predictions_financials!$B$2,0)-(ROUND(0.1*new_predictions_financials!$B$2,0)-(ROW(B51)-ROW(B$23))))</f>
        <v>28</v>
      </c>
      <c r="C51" s="9" t="str">
        <f t="shared" ca="1" si="16"/>
        <v>LPLA</v>
      </c>
      <c r="D51" s="26" t="str">
        <f t="shared" ca="1" si="28"/>
        <v>LPL Financial Holdings Inc.</v>
      </c>
      <c r="E51" s="25">
        <f ca="1">_xll.FDS(C51,"FG_MKT_VALUE(0)")/1000</f>
        <v>6.0994129999999993</v>
      </c>
      <c r="F51" s="39">
        <f t="shared" ca="1" si="29"/>
        <v>0.46632466317900101</v>
      </c>
      <c r="G51" s="12"/>
      <c r="I51" s="9" t="str">
        <f t="shared" ca="1" si="19"/>
        <v>SCHW</v>
      </c>
      <c r="J51" s="26" t="str">
        <f t="shared" ca="1" si="30"/>
        <v>Charles Schwab Corporation</v>
      </c>
      <c r="K51" s="25">
        <f ca="1">_xll.FDS(I51,"FG_MKT_VALUE(0)")/1000</f>
        <v>48.543065999999996</v>
      </c>
      <c r="L51" s="39">
        <f t="shared" ca="1" si="31"/>
        <v>1.6491910661715899E-2</v>
      </c>
      <c r="N51" s="9" t="str">
        <f t="shared" ca="1" si="22"/>
        <v>PFG</v>
      </c>
      <c r="O51" s="26" t="str">
        <f t="shared" ca="1" si="23"/>
        <v>Principal Financial Group, Inc.</v>
      </c>
      <c r="P51" s="25">
        <f ca="1">_xll.FDS(N51,"FG_MKT_VALUE(0)")/1000</f>
        <v>11.269005</v>
      </c>
      <c r="Q51" s="39">
        <f t="shared" ca="1" si="24"/>
        <v>0.482072999094462</v>
      </c>
      <c r="R51" s="12"/>
      <c r="T51" s="9" t="str">
        <f t="shared" ca="1" si="25"/>
        <v>WASH</v>
      </c>
      <c r="U51" s="26" t="str">
        <f t="shared" ca="1" si="26"/>
        <v>Washington Trust Bancorp, Inc.</v>
      </c>
      <c r="V51" s="25">
        <f ca="1">_xll.FDS(T51,"FG_MKT_VALUE(0)")/1000</f>
        <v>0.54335109999999998</v>
      </c>
      <c r="W51" s="39">
        <f t="shared" ca="1" si="27"/>
        <v>2.32714299620061E-2</v>
      </c>
    </row>
    <row r="52" spans="2:23" x14ac:dyDescent="0.25">
      <c r="B52" s="6">
        <f>IF(ROUND(0.1*new_predictions_financials!$B$2,0)-(ROUND(0.1*new_predictions_financials!$B$2,0)-(ROW(B52)-ROW(B$23)))&gt;ROUND(0.1*new_predictions_financials!$B$2,0),"Decile Breached",ROUND(0.1*new_predictions_financials!$B$2,0)-(ROUND(0.1*new_predictions_financials!$B$2,0)-(ROW(B52)-ROW(B$23))))</f>
        <v>29</v>
      </c>
      <c r="C52" s="9" t="str">
        <f t="shared" ca="1" si="16"/>
        <v>HFWA</v>
      </c>
      <c r="D52" s="26" t="str">
        <f t="shared" ca="1" si="28"/>
        <v>Heritage Financial Corporation</v>
      </c>
      <c r="E52" s="25">
        <f ca="1">_xll.FDS(C52,"FG_MKT_VALUE(0)")/1000</f>
        <v>0.68119182999999994</v>
      </c>
      <c r="F52" s="39">
        <f t="shared" ca="1" si="29"/>
        <v>0.45014808519666699</v>
      </c>
      <c r="G52" s="12"/>
      <c r="I52" s="9" t="str">
        <f t="shared" ca="1" si="19"/>
        <v>MS</v>
      </c>
      <c r="J52" s="26" t="str">
        <f t="shared" ca="1" si="30"/>
        <v>Morgan Stanley</v>
      </c>
      <c r="K52" s="25">
        <f ca="1">_xll.FDS(I52,"FG_MKT_VALUE(0)")/1000</f>
        <v>75.637179999999987</v>
      </c>
      <c r="L52" s="39">
        <f t="shared" ca="1" si="31"/>
        <v>2.0331937631192998E-2</v>
      </c>
      <c r="N52" s="9" t="str">
        <f t="shared" ca="1" si="22"/>
        <v>CBOE</v>
      </c>
      <c r="O52" s="26" t="str">
        <f t="shared" ca="1" si="23"/>
        <v>Cboe Global Markets Inc</v>
      </c>
      <c r="P52" s="25">
        <f ca="1">_xll.FDS(N52,"FG_MKT_VALUE(0)")/1000</f>
        <v>9.5152369999999991</v>
      </c>
      <c r="Q52" s="39">
        <f t="shared" ca="1" si="24"/>
        <v>0.46030194143437697</v>
      </c>
      <c r="R52" s="12"/>
      <c r="T52" s="9" t="str">
        <f t="shared" ca="1" si="25"/>
        <v>BMTC</v>
      </c>
      <c r="U52" s="26" t="str">
        <f t="shared" ca="1" si="26"/>
        <v>Bryn Mawr Bank Corporation</v>
      </c>
      <c r="V52" s="25">
        <f ca="1">_xll.FDS(T52,"FG_MKT_VALUE(0)")/1000</f>
        <v>0.51395599999999997</v>
      </c>
      <c r="W52" s="39">
        <f t="shared" ca="1" si="27"/>
        <v>2.3509498506876E-2</v>
      </c>
    </row>
    <row r="53" spans="2:23" x14ac:dyDescent="0.25">
      <c r="B53" s="6">
        <f>IF(ROUND(0.1*new_predictions_financials!$B$2,0)-(ROUND(0.1*new_predictions_financials!$B$2,0)-(ROW(B53)-ROW(B$23)))&gt;ROUND(0.1*new_predictions_financials!$B$2,0),"Decile Breached",ROUND(0.1*new_predictions_financials!$B$2,0)-(ROUND(0.1*new_predictions_financials!$B$2,0)-(ROW(B53)-ROW(B$23))))</f>
        <v>30</v>
      </c>
      <c r="C53" s="9" t="str">
        <f t="shared" ca="1" si="16"/>
        <v>RWT</v>
      </c>
      <c r="D53" s="26" t="str">
        <f t="shared" ca="1" si="28"/>
        <v>Redwood Trust, Inc.</v>
      </c>
      <c r="E53" s="25">
        <f ca="1">_xll.FDS(C53,"FG_MKT_VALUE(0)")/1000</f>
        <v>0.89542160000000004</v>
      </c>
      <c r="F53" s="39">
        <f t="shared" ca="1" si="29"/>
        <v>0.43512316822872699</v>
      </c>
      <c r="G53" s="12"/>
      <c r="I53" s="9" t="str">
        <f t="shared" ca="1" si="19"/>
        <v>NLY</v>
      </c>
      <c r="J53" s="26" t="str">
        <f t="shared" ca="1" si="30"/>
        <v>Annaly Capital Management, Inc.</v>
      </c>
      <c r="K53" s="25">
        <f ca="1">_xll.FDS(I53,"FG_MKT_VALUE(0)")/1000</f>
        <v>10.08642</v>
      </c>
      <c r="L53" s="39">
        <f t="shared" ca="1" si="31"/>
        <v>2.7771501745171699E-2</v>
      </c>
      <c r="N53" s="9" t="str">
        <f t="shared" ca="1" si="22"/>
        <v>AEL</v>
      </c>
      <c r="O53" s="26" t="str">
        <f t="shared" ca="1" si="23"/>
        <v>American Equity Investment Life Holding Company</v>
      </c>
      <c r="P53" s="25">
        <f ca="1">_xll.FDS(N53,"FG_MKT_VALUE(0)")/1000</f>
        <v>2.9195583000000003</v>
      </c>
      <c r="Q53" s="39">
        <f t="shared" ca="1" si="24"/>
        <v>0.46009802999462701</v>
      </c>
      <c r="R53" s="12"/>
      <c r="T53" s="9" t="str">
        <f t="shared" ca="1" si="25"/>
        <v>TMP</v>
      </c>
      <c r="U53" s="26" t="str">
        <f t="shared" ca="1" si="26"/>
        <v>Tompkins Financial Corporation</v>
      </c>
      <c r="V53" s="25">
        <f ca="1">_xll.FDS(T53,"FG_MKT_VALUE(0)")/1000</f>
        <v>0.85551854999999999</v>
      </c>
      <c r="W53" s="39">
        <f t="shared" ca="1" si="27"/>
        <v>2.5444739062707198E-2</v>
      </c>
    </row>
    <row r="54" spans="2:23" x14ac:dyDescent="0.25">
      <c r="B54" s="6">
        <f>IF(ROUND(0.1*new_predictions_financials!$B$2,0)-(ROUND(0.1*new_predictions_financials!$B$2,0)-(ROW(B54)-ROW(B$23)))&gt;ROUND(0.1*new_predictions_financials!$B$2,0),"Decile Breached",ROUND(0.1*new_predictions_financials!$B$2,0)-(ROUND(0.1*new_predictions_financials!$B$2,0)-(ROW(B54)-ROW(B$23))))</f>
        <v>31</v>
      </c>
      <c r="C54" s="9" t="str">
        <f t="shared" ca="1" si="16"/>
        <v>ECPG</v>
      </c>
      <c r="D54" s="26" t="str">
        <f t="shared" ca="1" si="28"/>
        <v>Encore Capital Group, Inc.</v>
      </c>
      <c r="E54" s="25">
        <f ca="1">_xll.FDS(C54,"FG_MKT_VALUE(0)")/1000</f>
        <v>1.2234668</v>
      </c>
      <c r="F54" s="39">
        <f t="shared" ca="1" si="29"/>
        <v>0.43431611675578702</v>
      </c>
      <c r="G54" s="12"/>
      <c r="I54" s="9" t="str">
        <f t="shared" ca="1" si="19"/>
        <v>CHCO</v>
      </c>
      <c r="J54" s="26" t="str">
        <f t="shared" ca="1" si="30"/>
        <v>City Holding Company</v>
      </c>
      <c r="K54" s="25">
        <f ca="1">_xll.FDS(I54,"FG_MKT_VALUE(0)")/1000</f>
        <v>0.92317914000000001</v>
      </c>
      <c r="L54" s="39">
        <f t="shared" ca="1" si="31"/>
        <v>4.1569108125068803E-2</v>
      </c>
      <c r="N54" s="9" t="str">
        <f t="shared" ca="1" si="22"/>
        <v>MKTX</v>
      </c>
      <c r="O54" s="26" t="str">
        <f t="shared" ca="1" si="23"/>
        <v>MarketAxess Holdings Inc.</v>
      </c>
      <c r="P54" s="25">
        <f ca="1">_xll.FDS(N54,"FG_MKT_VALUE(0)")/1000</f>
        <v>18.322104</v>
      </c>
      <c r="Q54" s="39">
        <f t="shared" ca="1" si="24"/>
        <v>0.44566908998296401</v>
      </c>
      <c r="R54" s="12"/>
      <c r="T54" s="9" t="str">
        <f t="shared" ca="1" si="25"/>
        <v>GHL</v>
      </c>
      <c r="U54" s="26" t="str">
        <f t="shared" ca="1" si="26"/>
        <v>Greenhill &amp; Co., Inc.</v>
      </c>
      <c r="V54" s="25">
        <f ca="1">_xll.FDS(T54,"FG_MKT_VALUE(0)")/1000</f>
        <v>0.21656432</v>
      </c>
      <c r="W54" s="39">
        <f t="shared" ca="1" si="27"/>
        <v>2.5617961428535199E-2</v>
      </c>
    </row>
    <row r="55" spans="2:23" x14ac:dyDescent="0.25">
      <c r="B55" s="6">
        <f>IF(ROUND(0.1*new_predictions_financials!$B$2,0)-(ROUND(0.1*new_predictions_financials!$B$2,0)-(ROW(B55)-ROW(B$23)))&gt;ROUND(0.1*new_predictions_financials!$B$2,0),"Decile Breached",ROUND(0.1*new_predictions_financials!$B$2,0)-(ROUND(0.1*new_predictions_financials!$B$2,0)-(ROW(B55)-ROW(B$23))))</f>
        <v>32</v>
      </c>
      <c r="C55" s="9" t="str">
        <f t="shared" ca="1" si="16"/>
        <v>PFG</v>
      </c>
      <c r="D55" s="26" t="str">
        <f t="shared" ca="1" si="28"/>
        <v>Principal Financial Group, Inc.</v>
      </c>
      <c r="E55" s="25">
        <f ca="1">_xll.FDS(C55,"FG_MKT_VALUE(0)")/1000</f>
        <v>11.269005</v>
      </c>
      <c r="F55" s="39">
        <f t="shared" ca="1" si="29"/>
        <v>0.43219200091098103</v>
      </c>
      <c r="G55" s="12"/>
      <c r="I55" s="9" t="str">
        <f t="shared" ca="1" si="19"/>
        <v>RE</v>
      </c>
      <c r="J55" s="26" t="str">
        <f t="shared" ca="1" si="30"/>
        <v>Everest Re Group, Ltd.</v>
      </c>
      <c r="K55" s="25">
        <f ca="1">_xll.FDS(I55,"FG_MKT_VALUE(0)")/1000</f>
        <v>7.9407983</v>
      </c>
      <c r="L55" s="39">
        <f t="shared" ca="1" si="31"/>
        <v>4.5625587383467198E-2</v>
      </c>
      <c r="N55" s="9" t="str">
        <f t="shared" ca="1" si="22"/>
        <v>HMN</v>
      </c>
      <c r="O55" s="26" t="str">
        <f t="shared" ca="1" si="23"/>
        <v>Horace Mann Educators Corporation</v>
      </c>
      <c r="P55" s="25">
        <f ca="1">_xll.FDS(N55,"FG_MKT_VALUE(0)")/1000</f>
        <v>1.3953769999999999</v>
      </c>
      <c r="Q55" s="39">
        <f t="shared" ca="1" si="24"/>
        <v>0.44471476975641006</v>
      </c>
      <c r="R55" s="12"/>
      <c r="T55" s="9" t="str">
        <f t="shared" ca="1" si="25"/>
        <v>DFS</v>
      </c>
      <c r="U55" s="26" t="str">
        <f t="shared" ca="1" si="26"/>
        <v>Discover Financial Services</v>
      </c>
      <c r="V55" s="25">
        <f ca="1">_xll.FDS(T55,"FG_MKT_VALUE(0)")/1000</f>
        <v>18.667166000000002</v>
      </c>
      <c r="W55" s="39">
        <f t="shared" ca="1" si="27"/>
        <v>3.0294299348104202E-2</v>
      </c>
    </row>
    <row r="56" spans="2:23" x14ac:dyDescent="0.25">
      <c r="B56" s="6"/>
      <c r="C56" s="9"/>
      <c r="D56" s="26"/>
      <c r="E56" s="25"/>
      <c r="F56" s="39"/>
      <c r="G56" s="12"/>
      <c r="I56" s="9"/>
      <c r="J56" s="26"/>
      <c r="K56" s="25"/>
      <c r="L56" s="39"/>
      <c r="N56" s="9"/>
      <c r="O56" s="26"/>
      <c r="P56" s="25"/>
      <c r="Q56" s="39"/>
      <c r="R56" s="12"/>
      <c r="T56" s="9"/>
      <c r="U56" s="26"/>
      <c r="V56" s="25"/>
      <c r="W56" s="39"/>
    </row>
    <row r="57" spans="2:23" x14ac:dyDescent="0.25">
      <c r="B57" s="6"/>
      <c r="C57" s="9"/>
      <c r="D57" s="26"/>
      <c r="E57" s="25"/>
      <c r="F57" s="39"/>
      <c r="G57" s="12"/>
      <c r="I57" s="9"/>
      <c r="J57" s="26"/>
      <c r="K57" s="25"/>
      <c r="L57" s="39"/>
      <c r="N57" s="9"/>
      <c r="O57" s="26"/>
      <c r="P57" s="25"/>
      <c r="Q57" s="39"/>
      <c r="R57" s="12"/>
      <c r="T57" s="9"/>
      <c r="U57" s="26"/>
      <c r="V57" s="25"/>
      <c r="W57" s="39"/>
    </row>
    <row r="58" spans="2:23" x14ac:dyDescent="0.25">
      <c r="B58" s="6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P327"/>
  <sheetViews>
    <sheetView workbookViewId="0"/>
  </sheetViews>
  <sheetFormatPr defaultRowHeight="15" x14ac:dyDescent="0.25"/>
  <cols>
    <col min="1" max="1" width="15.85546875" bestFit="1" customWidth="1"/>
    <col min="2" max="2" width="9.7109375" bestFit="1" customWidth="1"/>
    <col min="3" max="3" width="7.7109375" bestFit="1" customWidth="1"/>
    <col min="4" max="4" width="50.7109375" customWidth="1"/>
    <col min="5" max="5" width="22.42578125" bestFit="1" customWidth="1"/>
    <col min="6" max="6" width="23.5703125" bestFit="1" customWidth="1"/>
    <col min="7" max="7" width="15.85546875" bestFit="1" customWidth="1"/>
    <col min="8" max="8" width="5.42578125" bestFit="1" customWidth="1"/>
    <col min="9" max="9" width="11.28515625" bestFit="1" customWidth="1"/>
    <col min="10" max="10" width="20.28515625" bestFit="1" customWidth="1"/>
    <col min="11" max="11" width="21.5703125" bestFit="1" customWidth="1"/>
    <col min="12" max="12" width="13.85546875" bestFit="1" customWidth="1"/>
    <col min="13" max="13" width="35" style="37" bestFit="1" customWidth="1"/>
    <col min="14" max="14" width="36.28515625" bestFit="1" customWidth="1"/>
    <col min="15" max="15" width="40.42578125" bestFit="1" customWidth="1"/>
  </cols>
  <sheetData>
    <row r="1" spans="1:16" x14ac:dyDescent="0.25">
      <c r="M1"/>
    </row>
    <row r="2" spans="1:16" x14ac:dyDescent="0.25">
      <c r="A2" t="s">
        <v>634</v>
      </c>
      <c r="B2" s="2">
        <v>321</v>
      </c>
      <c r="D2" t="s">
        <v>717</v>
      </c>
      <c r="E2" s="36" t="s">
        <v>751</v>
      </c>
      <c r="M2"/>
    </row>
    <row r="3" spans="1:16" x14ac:dyDescent="0.25">
      <c r="D3" t="s">
        <v>750</v>
      </c>
      <c r="E3" t="b">
        <v>0</v>
      </c>
      <c r="M3"/>
    </row>
    <row r="4" spans="1:16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s="38" t="s">
        <v>12</v>
      </c>
      <c r="N4" t="s">
        <v>13</v>
      </c>
      <c r="O4" t="s">
        <v>14</v>
      </c>
      <c r="P4" t="s">
        <v>716</v>
      </c>
    </row>
    <row r="5" spans="1:16" x14ac:dyDescent="0.25">
      <c r="A5" t="s">
        <v>15</v>
      </c>
      <c r="B5" s="1">
        <v>44106</v>
      </c>
      <c r="C5" t="s">
        <v>16</v>
      </c>
      <c r="D5" t="s">
        <v>17</v>
      </c>
      <c r="E5">
        <v>0.38410747051239003</v>
      </c>
      <c r="F5">
        <v>0.111366011202335</v>
      </c>
      <c r="G5">
        <v>0.272741459310054</v>
      </c>
      <c r="H5">
        <v>26.96</v>
      </c>
      <c r="I5">
        <v>2599.8057875683899</v>
      </c>
      <c r="J5">
        <v>0.3</v>
      </c>
      <c r="K5">
        <v>0.1</v>
      </c>
      <c r="L5">
        <v>0.2</v>
      </c>
      <c r="M5" s="37">
        <v>-24.218162593425099</v>
      </c>
      <c r="N5">
        <v>11.044965195075701</v>
      </c>
      <c r="O5">
        <v>60.8008665116919</v>
      </c>
      <c r="P5">
        <v>2599.8065999999999</v>
      </c>
    </row>
    <row r="6" spans="1:16" x14ac:dyDescent="0.25">
      <c r="A6" t="s">
        <v>18</v>
      </c>
      <c r="B6" s="1">
        <v>44106</v>
      </c>
      <c r="C6" t="s">
        <v>19</v>
      </c>
      <c r="D6" t="s">
        <v>20</v>
      </c>
      <c r="E6">
        <v>0.50894379615783603</v>
      </c>
      <c r="F6">
        <v>0.16691288352012601</v>
      </c>
      <c r="G6">
        <v>0.34203091263771002</v>
      </c>
      <c r="H6">
        <v>24.2</v>
      </c>
      <c r="I6">
        <v>494.44502634552902</v>
      </c>
      <c r="J6">
        <v>0.5</v>
      </c>
      <c r="K6">
        <v>0.1</v>
      </c>
      <c r="L6">
        <v>0.3</v>
      </c>
      <c r="P6">
        <v>494.44475999999997</v>
      </c>
    </row>
    <row r="7" spans="1:16" x14ac:dyDescent="0.25">
      <c r="A7" t="s">
        <v>21</v>
      </c>
      <c r="B7" s="1">
        <v>44106</v>
      </c>
      <c r="C7" t="s">
        <v>22</v>
      </c>
      <c r="D7" t="s">
        <v>23</v>
      </c>
      <c r="E7">
        <v>0.44926270842552102</v>
      </c>
      <c r="F7">
        <v>0.128001898527145</v>
      </c>
      <c r="G7">
        <v>0.32126080989837602</v>
      </c>
      <c r="H7">
        <v>29.7</v>
      </c>
      <c r="I7">
        <v>12057.3773238924</v>
      </c>
      <c r="J7">
        <v>0.4</v>
      </c>
      <c r="K7">
        <v>0.1</v>
      </c>
      <c r="L7">
        <v>0.3</v>
      </c>
      <c r="M7" s="37">
        <v>29.4923778017939</v>
      </c>
      <c r="N7">
        <v>16.114528623246098</v>
      </c>
      <c r="O7">
        <v>31.033013811402</v>
      </c>
      <c r="P7">
        <v>12057.368</v>
      </c>
    </row>
    <row r="8" spans="1:16" x14ac:dyDescent="0.25">
      <c r="A8" t="s">
        <v>24</v>
      </c>
      <c r="B8" s="1">
        <v>44106</v>
      </c>
      <c r="C8" t="s">
        <v>25</v>
      </c>
      <c r="D8" t="s">
        <v>26</v>
      </c>
      <c r="E8">
        <v>0.62523490190505904</v>
      </c>
      <c r="F8">
        <v>0.18795455992221799</v>
      </c>
      <c r="G8">
        <v>0.43728034198284099</v>
      </c>
      <c r="H8">
        <v>45.32</v>
      </c>
      <c r="I8">
        <v>2162.4446567642099</v>
      </c>
      <c r="J8">
        <v>0.6</v>
      </c>
      <c r="K8">
        <v>0.1</v>
      </c>
      <c r="L8">
        <v>0.4</v>
      </c>
      <c r="N8">
        <v>19.609794982787399</v>
      </c>
      <c r="P8">
        <v>2162.4438</v>
      </c>
    </row>
    <row r="9" spans="1:16" x14ac:dyDescent="0.25">
      <c r="A9" t="s">
        <v>27</v>
      </c>
      <c r="B9" s="1">
        <v>44106</v>
      </c>
      <c r="C9" t="s">
        <v>22</v>
      </c>
      <c r="D9" t="s">
        <v>28</v>
      </c>
      <c r="E9">
        <v>0.54949557781219405</v>
      </c>
      <c r="F9">
        <v>8.9531287550926195E-2</v>
      </c>
      <c r="G9">
        <v>0.45996429026126801</v>
      </c>
      <c r="H9">
        <v>31.75</v>
      </c>
      <c r="I9">
        <v>2919.5570163726802</v>
      </c>
      <c r="J9">
        <v>0.5</v>
      </c>
      <c r="K9">
        <v>0</v>
      </c>
      <c r="L9">
        <v>0.4</v>
      </c>
      <c r="M9" s="37">
        <v>65.257829835406497</v>
      </c>
      <c r="N9">
        <v>42.665135278539097</v>
      </c>
      <c r="O9">
        <v>46.0098029994627</v>
      </c>
      <c r="P9">
        <v>2919.5583000000001</v>
      </c>
    </row>
    <row r="10" spans="1:16" x14ac:dyDescent="0.25">
      <c r="A10" t="s">
        <v>29</v>
      </c>
      <c r="B10" s="1">
        <v>44106</v>
      </c>
      <c r="C10" t="s">
        <v>25</v>
      </c>
      <c r="D10" t="s">
        <v>30</v>
      </c>
      <c r="E10">
        <v>0.80301684141159002</v>
      </c>
      <c r="F10">
        <v>0.1363165974617</v>
      </c>
      <c r="G10">
        <v>0.66670024394989003</v>
      </c>
      <c r="H10">
        <v>26.6</v>
      </c>
      <c r="I10">
        <v>3449.2958716097901</v>
      </c>
      <c r="J10">
        <v>0.8</v>
      </c>
      <c r="K10">
        <v>0.1</v>
      </c>
      <c r="L10">
        <v>0.6</v>
      </c>
      <c r="N10">
        <v>47.361924945272499</v>
      </c>
      <c r="P10">
        <v>3449.3020000000001</v>
      </c>
    </row>
    <row r="11" spans="1:16" x14ac:dyDescent="0.25">
      <c r="A11" t="s">
        <v>31</v>
      </c>
      <c r="B11" s="1">
        <v>44106</v>
      </c>
      <c r="C11" t="s">
        <v>22</v>
      </c>
      <c r="D11" t="s">
        <v>32</v>
      </c>
      <c r="E11">
        <v>0.41508853435516302</v>
      </c>
      <c r="F11">
        <v>0.19944143295288</v>
      </c>
      <c r="G11">
        <v>0.21564710140228199</v>
      </c>
      <c r="H11">
        <v>36.880000000000003</v>
      </c>
      <c r="I11">
        <v>26292.208359128799</v>
      </c>
      <c r="J11">
        <v>0.4</v>
      </c>
      <c r="K11">
        <v>0.1</v>
      </c>
      <c r="L11">
        <v>0.2</v>
      </c>
      <c r="M11" s="37">
        <v>22.105003695367699</v>
      </c>
      <c r="N11">
        <v>6.8811848963612903</v>
      </c>
      <c r="O11">
        <v>1.46873867563116</v>
      </c>
      <c r="P11">
        <v>26292.195</v>
      </c>
    </row>
    <row r="12" spans="1:16" x14ac:dyDescent="0.25">
      <c r="A12" t="s">
        <v>33</v>
      </c>
      <c r="B12" s="1">
        <v>44106</v>
      </c>
      <c r="C12" t="s">
        <v>22</v>
      </c>
      <c r="D12" t="s">
        <v>34</v>
      </c>
      <c r="E12">
        <v>0.65451693534850997</v>
      </c>
      <c r="F12">
        <v>0.130356565117836</v>
      </c>
      <c r="G12">
        <v>0.52416037023067397</v>
      </c>
      <c r="H12">
        <v>34.67</v>
      </c>
      <c r="I12">
        <v>1201.8442471339399</v>
      </c>
      <c r="J12">
        <v>0.6</v>
      </c>
      <c r="K12">
        <v>0.1</v>
      </c>
      <c r="L12">
        <v>0.5</v>
      </c>
      <c r="N12">
        <v>13.6256685422619</v>
      </c>
      <c r="P12">
        <v>1201.8458000000001</v>
      </c>
    </row>
    <row r="13" spans="1:16" x14ac:dyDescent="0.25">
      <c r="A13" t="s">
        <v>35</v>
      </c>
      <c r="B13" s="1">
        <v>44106</v>
      </c>
      <c r="C13" t="s">
        <v>25</v>
      </c>
      <c r="D13" t="s">
        <v>36</v>
      </c>
      <c r="E13">
        <v>0.35451111197471602</v>
      </c>
      <c r="F13">
        <v>0.17898319661617201</v>
      </c>
      <c r="G13">
        <v>0.17552791535854301</v>
      </c>
      <c r="H13">
        <v>65.69</v>
      </c>
      <c r="I13">
        <v>663.41868371046996</v>
      </c>
      <c r="J13">
        <v>0.3</v>
      </c>
      <c r="K13">
        <v>0.1</v>
      </c>
      <c r="L13">
        <v>0.1</v>
      </c>
      <c r="N13">
        <v>47.497613662984598</v>
      </c>
      <c r="P13">
        <v>705.03970000000004</v>
      </c>
    </row>
    <row r="14" spans="1:16" x14ac:dyDescent="0.25">
      <c r="A14" t="s">
        <v>37</v>
      </c>
      <c r="B14" s="1">
        <v>44106</v>
      </c>
      <c r="C14" t="s">
        <v>25</v>
      </c>
      <c r="D14" t="s">
        <v>38</v>
      </c>
      <c r="E14">
        <v>0.73203033208847001</v>
      </c>
      <c r="F14">
        <v>0.17520181834697701</v>
      </c>
      <c r="G14">
        <v>0.556828513741493</v>
      </c>
      <c r="H14">
        <v>25.54</v>
      </c>
      <c r="I14">
        <v>2133.4791986402602</v>
      </c>
      <c r="J14">
        <v>0.7</v>
      </c>
      <c r="K14">
        <v>0.1</v>
      </c>
      <c r="L14">
        <v>0.5</v>
      </c>
      <c r="N14">
        <v>10.4455609586145</v>
      </c>
      <c r="O14">
        <v>23.9308462238399</v>
      </c>
      <c r="P14">
        <v>2133.4787999999999</v>
      </c>
    </row>
    <row r="15" spans="1:16" x14ac:dyDescent="0.25">
      <c r="A15" t="s">
        <v>39</v>
      </c>
      <c r="B15" s="1">
        <v>44106</v>
      </c>
      <c r="C15" t="s">
        <v>22</v>
      </c>
      <c r="D15" t="s">
        <v>40</v>
      </c>
      <c r="E15">
        <v>0.72598785161972001</v>
      </c>
      <c r="F15">
        <v>0.161446377635002</v>
      </c>
      <c r="G15">
        <v>0.56454147398471799</v>
      </c>
      <c r="H15">
        <v>28.22</v>
      </c>
      <c r="I15">
        <v>24309.664036185801</v>
      </c>
      <c r="J15">
        <v>0.7</v>
      </c>
      <c r="K15">
        <v>0.1</v>
      </c>
      <c r="L15">
        <v>0.5</v>
      </c>
      <c r="N15">
        <v>17.3822038102806</v>
      </c>
      <c r="P15">
        <v>24309.668000000001</v>
      </c>
    </row>
    <row r="16" spans="1:16" x14ac:dyDescent="0.25">
      <c r="A16" t="s">
        <v>41</v>
      </c>
      <c r="B16" s="1">
        <v>44106</v>
      </c>
      <c r="C16" t="s">
        <v>22</v>
      </c>
      <c r="D16" t="s">
        <v>42</v>
      </c>
      <c r="E16">
        <v>0.34125080704688998</v>
      </c>
      <c r="F16">
        <v>0.110505506396293</v>
      </c>
      <c r="G16">
        <v>0.23074530065059601</v>
      </c>
      <c r="H16">
        <v>123.43</v>
      </c>
      <c r="I16">
        <v>7362.3623991082904</v>
      </c>
      <c r="J16">
        <v>0.3</v>
      </c>
      <c r="K16">
        <v>0.1</v>
      </c>
      <c r="L16">
        <v>0.2</v>
      </c>
      <c r="M16" s="37">
        <v>23.9617196196319</v>
      </c>
      <c r="N16">
        <v>12.651048044978801</v>
      </c>
      <c r="O16">
        <v>37.788853252198798</v>
      </c>
      <c r="P16">
        <v>7362.3649999999998</v>
      </c>
    </row>
    <row r="17" spans="1:16" x14ac:dyDescent="0.25">
      <c r="A17" t="s">
        <v>43</v>
      </c>
      <c r="B17" s="1">
        <v>44106</v>
      </c>
      <c r="C17" t="s">
        <v>22</v>
      </c>
      <c r="D17" t="s">
        <v>44</v>
      </c>
      <c r="E17">
        <v>0.45694175362586897</v>
      </c>
      <c r="F17">
        <v>6.5374456346035004E-2</v>
      </c>
      <c r="G17">
        <v>0.39156729727983403</v>
      </c>
      <c r="H17">
        <v>106.21</v>
      </c>
      <c r="I17">
        <v>20339.214824676499</v>
      </c>
      <c r="J17">
        <v>0.4</v>
      </c>
      <c r="K17">
        <v>0</v>
      </c>
      <c r="L17">
        <v>0.3</v>
      </c>
      <c r="M17" s="37">
        <v>23.416466861141402</v>
      </c>
      <c r="N17">
        <v>20.722988974948102</v>
      </c>
      <c r="O17">
        <v>24.942194161687201</v>
      </c>
      <c r="P17">
        <v>20339.215</v>
      </c>
    </row>
    <row r="18" spans="1:16" x14ac:dyDescent="0.25">
      <c r="A18" t="s">
        <v>45</v>
      </c>
      <c r="B18" s="1">
        <v>44106</v>
      </c>
      <c r="C18" t="s">
        <v>25</v>
      </c>
      <c r="D18" t="s">
        <v>46</v>
      </c>
      <c r="E18">
        <v>0.69447171688079801</v>
      </c>
      <c r="F18">
        <v>0.122710935771465</v>
      </c>
      <c r="G18">
        <v>0.57176078110933304</v>
      </c>
      <c r="H18">
        <v>31.05</v>
      </c>
      <c r="I18">
        <v>3532.8349996346201</v>
      </c>
      <c r="J18">
        <v>0.6</v>
      </c>
      <c r="K18">
        <v>0.1</v>
      </c>
      <c r="L18">
        <v>0.5</v>
      </c>
      <c r="N18">
        <v>16.688496508455302</v>
      </c>
      <c r="P18">
        <v>3532.8380000000002</v>
      </c>
    </row>
    <row r="19" spans="1:16" x14ac:dyDescent="0.25">
      <c r="A19" t="s">
        <v>47</v>
      </c>
      <c r="B19" s="1">
        <v>44106</v>
      </c>
      <c r="C19" t="s">
        <v>22</v>
      </c>
      <c r="D19" t="s">
        <v>48</v>
      </c>
      <c r="E19">
        <v>0.356829643249511</v>
      </c>
      <c r="F19">
        <v>0.13058774173259699</v>
      </c>
      <c r="G19">
        <v>0.22624190151691401</v>
      </c>
      <c r="H19">
        <v>93.02</v>
      </c>
      <c r="I19">
        <v>29051.648350989399</v>
      </c>
      <c r="J19">
        <v>0.3</v>
      </c>
      <c r="K19">
        <v>0.1</v>
      </c>
      <c r="L19">
        <v>0.2</v>
      </c>
      <c r="M19" s="37">
        <v>8.2005368207587406</v>
      </c>
      <c r="N19">
        <v>17.476711046679799</v>
      </c>
      <c r="O19">
        <v>49.735646539654397</v>
      </c>
      <c r="P19">
        <v>29051.634999999998</v>
      </c>
    </row>
    <row r="20" spans="1:16" x14ac:dyDescent="0.25">
      <c r="A20" t="s">
        <v>49</v>
      </c>
      <c r="B20" s="1">
        <v>44106</v>
      </c>
      <c r="C20" t="s">
        <v>25</v>
      </c>
      <c r="D20" t="s">
        <v>50</v>
      </c>
      <c r="E20">
        <v>0.48092877864837602</v>
      </c>
      <c r="F20">
        <v>0.10973133891820901</v>
      </c>
      <c r="G20">
        <v>0.371197439730167</v>
      </c>
      <c r="H20">
        <v>26.49</v>
      </c>
      <c r="I20">
        <v>9902.9454268255995</v>
      </c>
      <c r="J20">
        <v>0.4</v>
      </c>
      <c r="K20">
        <v>0.1</v>
      </c>
      <c r="L20">
        <v>0.3</v>
      </c>
      <c r="M20" s="37">
        <v>25.486420065964001</v>
      </c>
      <c r="N20">
        <v>13.218844057985701</v>
      </c>
      <c r="O20">
        <v>23.931702529553998</v>
      </c>
      <c r="P20">
        <v>9902.9419999999991</v>
      </c>
    </row>
    <row r="21" spans="1:16" x14ac:dyDescent="0.25">
      <c r="A21" t="s">
        <v>51</v>
      </c>
      <c r="B21" s="1">
        <v>44106</v>
      </c>
      <c r="C21" t="s">
        <v>16</v>
      </c>
      <c r="D21" t="s">
        <v>52</v>
      </c>
      <c r="E21">
        <v>0.44772127270698497</v>
      </c>
      <c r="F21">
        <v>0.145020946860313</v>
      </c>
      <c r="G21">
        <v>0.302700325846672</v>
      </c>
      <c r="H21">
        <v>69.099999999999994</v>
      </c>
      <c r="I21">
        <v>3216.81786147601</v>
      </c>
      <c r="J21">
        <v>0.4</v>
      </c>
      <c r="K21">
        <v>0.1</v>
      </c>
      <c r="L21">
        <v>0.3</v>
      </c>
      <c r="M21" s="37">
        <v>36.414381350243303</v>
      </c>
      <c r="N21">
        <v>20.8042726695795</v>
      </c>
      <c r="O21">
        <v>19.1828711495383</v>
      </c>
      <c r="P21">
        <v>3216.819</v>
      </c>
    </row>
    <row r="22" spans="1:16" x14ac:dyDescent="0.25">
      <c r="A22" t="s">
        <v>53</v>
      </c>
      <c r="B22" s="1">
        <v>44106</v>
      </c>
      <c r="C22" t="s">
        <v>22</v>
      </c>
      <c r="D22" t="s">
        <v>54</v>
      </c>
      <c r="E22">
        <v>0.36671900749206499</v>
      </c>
      <c r="F22">
        <v>0.13428816199302601</v>
      </c>
      <c r="G22">
        <v>0.232430845499038</v>
      </c>
      <c r="H22">
        <v>158.85</v>
      </c>
      <c r="I22">
        <v>19104.7103352745</v>
      </c>
      <c r="J22">
        <v>0.3</v>
      </c>
      <c r="K22">
        <v>0.1</v>
      </c>
      <c r="L22">
        <v>0.2</v>
      </c>
      <c r="M22" s="37">
        <v>20.510567975870799</v>
      </c>
      <c r="N22">
        <v>28.448612150084799</v>
      </c>
      <c r="O22">
        <v>56.580803842257602</v>
      </c>
      <c r="P22">
        <v>19104.73</v>
      </c>
    </row>
    <row r="23" spans="1:16" x14ac:dyDescent="0.25">
      <c r="A23" t="s">
        <v>55</v>
      </c>
      <c r="B23" s="1">
        <v>44106</v>
      </c>
      <c r="C23" t="s">
        <v>22</v>
      </c>
      <c r="D23" t="s">
        <v>56</v>
      </c>
      <c r="E23">
        <v>0.419441819190979</v>
      </c>
      <c r="F23">
        <v>0.109860263764858</v>
      </c>
      <c r="G23">
        <v>0.30958155542611998</v>
      </c>
      <c r="H23">
        <v>57.81</v>
      </c>
      <c r="I23">
        <v>1117.5285185591899</v>
      </c>
      <c r="J23">
        <v>0.4</v>
      </c>
      <c r="K23">
        <v>0.1</v>
      </c>
      <c r="L23">
        <v>0.3</v>
      </c>
      <c r="M23" s="37">
        <v>5.2429603945793897</v>
      </c>
      <c r="N23">
        <v>9.6410839868369802</v>
      </c>
      <c r="O23">
        <v>-5.6999723920208396</v>
      </c>
      <c r="P23">
        <v>1117.5309</v>
      </c>
    </row>
    <row r="24" spans="1:16" x14ac:dyDescent="0.25">
      <c r="A24" t="s">
        <v>57</v>
      </c>
      <c r="B24" s="1">
        <v>44106</v>
      </c>
      <c r="C24" t="s">
        <v>16</v>
      </c>
      <c r="D24" t="s">
        <v>58</v>
      </c>
      <c r="E24">
        <v>0.309714585542678</v>
      </c>
      <c r="F24">
        <v>0.13056337833404499</v>
      </c>
      <c r="G24">
        <v>0.17915120720863301</v>
      </c>
      <c r="H24">
        <v>40.82</v>
      </c>
      <c r="I24">
        <v>22081.098482379701</v>
      </c>
      <c r="J24">
        <v>0.3</v>
      </c>
      <c r="K24">
        <v>0.1</v>
      </c>
      <c r="L24">
        <v>0.1</v>
      </c>
      <c r="M24" s="37">
        <v>-0.36060199323291497</v>
      </c>
      <c r="N24">
        <v>18.6358292111717</v>
      </c>
      <c r="O24">
        <v>30.7919574563117</v>
      </c>
      <c r="P24">
        <v>22081.088</v>
      </c>
    </row>
    <row r="25" spans="1:16" x14ac:dyDescent="0.25">
      <c r="A25" t="s">
        <v>59</v>
      </c>
      <c r="B25" s="1">
        <v>44106</v>
      </c>
      <c r="C25" t="s">
        <v>19</v>
      </c>
      <c r="D25" t="s">
        <v>60</v>
      </c>
      <c r="E25">
        <v>0.53893190622329701</v>
      </c>
      <c r="F25">
        <v>0.21582339704036699</v>
      </c>
      <c r="G25">
        <v>0.32310850918292999</v>
      </c>
      <c r="H25">
        <v>12.234</v>
      </c>
      <c r="I25">
        <v>34696.517884593297</v>
      </c>
      <c r="J25">
        <v>0.5</v>
      </c>
      <c r="K25">
        <v>0.2</v>
      </c>
      <c r="L25">
        <v>0.3</v>
      </c>
      <c r="M25" s="37">
        <v>68.4159147652923</v>
      </c>
      <c r="N25">
        <v>9.8603845596785504</v>
      </c>
      <c r="O25">
        <v>11.363240558507799</v>
      </c>
      <c r="P25">
        <v>34636.516000000003</v>
      </c>
    </row>
    <row r="26" spans="1:16" x14ac:dyDescent="0.25">
      <c r="A26" t="s">
        <v>61</v>
      </c>
      <c r="B26" s="1">
        <v>44106</v>
      </c>
      <c r="C26" t="s">
        <v>22</v>
      </c>
      <c r="D26" t="s">
        <v>62</v>
      </c>
      <c r="E26">
        <v>0.458663970232009</v>
      </c>
      <c r="F26">
        <v>6.5499730408191598E-2</v>
      </c>
      <c r="G26">
        <v>0.39316423982381798</v>
      </c>
      <c r="H26">
        <v>205.52</v>
      </c>
      <c r="I26">
        <v>47608.779863008</v>
      </c>
      <c r="J26">
        <v>0.4</v>
      </c>
      <c r="K26">
        <v>0</v>
      </c>
      <c r="L26">
        <v>0.3</v>
      </c>
      <c r="M26" s="37">
        <v>20.386823019758001</v>
      </c>
      <c r="N26">
        <v>22.9326816147438</v>
      </c>
      <c r="O26">
        <v>29.657462304271601</v>
      </c>
      <c r="P26">
        <v>47608.707000000002</v>
      </c>
    </row>
    <row r="27" spans="1:16" x14ac:dyDescent="0.25">
      <c r="A27" t="s">
        <v>63</v>
      </c>
      <c r="B27" s="1">
        <v>44106</v>
      </c>
      <c r="C27" t="s">
        <v>16</v>
      </c>
      <c r="D27" t="s">
        <v>64</v>
      </c>
      <c r="E27">
        <v>0.45473867654800398</v>
      </c>
      <c r="F27">
        <v>0.141725778579711</v>
      </c>
      <c r="G27">
        <v>0.31301289796829201</v>
      </c>
      <c r="H27">
        <v>38.65</v>
      </c>
      <c r="I27">
        <v>2371.35711418861</v>
      </c>
      <c r="J27">
        <v>0.4</v>
      </c>
      <c r="K27">
        <v>0.1</v>
      </c>
      <c r="L27">
        <v>0.3</v>
      </c>
      <c r="M27" s="37">
        <v>10.352343401971901</v>
      </c>
      <c r="N27">
        <v>-11.767558648304901</v>
      </c>
      <c r="O27">
        <v>6.6907500603229897</v>
      </c>
      <c r="P27">
        <v>2371.3552</v>
      </c>
    </row>
    <row r="28" spans="1:16" x14ac:dyDescent="0.25">
      <c r="A28" t="s">
        <v>65</v>
      </c>
      <c r="B28" s="1">
        <v>44106</v>
      </c>
      <c r="C28" t="s">
        <v>16</v>
      </c>
      <c r="D28" t="s">
        <v>66</v>
      </c>
      <c r="E28">
        <v>0.40483701229095398</v>
      </c>
      <c r="F28">
        <v>0.10966295748949</v>
      </c>
      <c r="G28">
        <v>0.29517405480146403</v>
      </c>
      <c r="H28">
        <v>47.34</v>
      </c>
      <c r="I28">
        <v>10846.393244188999</v>
      </c>
      <c r="J28">
        <v>0.4</v>
      </c>
      <c r="K28">
        <v>0.1</v>
      </c>
      <c r="L28">
        <v>0.2</v>
      </c>
      <c r="M28" s="37">
        <v>60.623119154401699</v>
      </c>
      <c r="N28">
        <v>28.340993369228599</v>
      </c>
      <c r="O28">
        <v>57.489557273077303</v>
      </c>
      <c r="P28">
        <v>19124.925999999999</v>
      </c>
    </row>
    <row r="29" spans="1:16" x14ac:dyDescent="0.25">
      <c r="A29" t="s">
        <v>67</v>
      </c>
      <c r="B29" s="1">
        <v>44106</v>
      </c>
      <c r="C29" t="s">
        <v>16</v>
      </c>
      <c r="D29" t="s">
        <v>68</v>
      </c>
      <c r="E29">
        <v>0.41944512724876398</v>
      </c>
      <c r="F29">
        <v>0.17532519996166199</v>
      </c>
      <c r="G29">
        <v>0.244119927287101</v>
      </c>
      <c r="H29">
        <v>14.34</v>
      </c>
      <c r="I29">
        <v>6060.4014280124002</v>
      </c>
      <c r="J29">
        <v>0.4</v>
      </c>
      <c r="K29">
        <v>0.1</v>
      </c>
      <c r="L29">
        <v>0.2</v>
      </c>
      <c r="M29" s="37">
        <v>20.466651028193301</v>
      </c>
      <c r="N29">
        <v>4.7488019262765198</v>
      </c>
      <c r="O29">
        <v>20.3661779188445</v>
      </c>
      <c r="P29">
        <v>6060.4</v>
      </c>
    </row>
    <row r="30" spans="1:16" x14ac:dyDescent="0.25">
      <c r="A30" t="s">
        <v>69</v>
      </c>
      <c r="B30" s="1">
        <v>44106</v>
      </c>
      <c r="C30" t="s">
        <v>16</v>
      </c>
      <c r="D30" t="s">
        <v>70</v>
      </c>
      <c r="E30">
        <v>0.52279007434844904</v>
      </c>
      <c r="F30">
        <v>8.6745589971542303E-2</v>
      </c>
      <c r="G30">
        <v>0.43604448437690702</v>
      </c>
      <c r="H30">
        <v>41</v>
      </c>
      <c r="I30">
        <v>5871.6052703857304</v>
      </c>
      <c r="J30">
        <v>0.5</v>
      </c>
      <c r="K30">
        <v>0</v>
      </c>
      <c r="L30">
        <v>0.4</v>
      </c>
      <c r="N30">
        <v>7.1223434807581798</v>
      </c>
      <c r="P30">
        <v>5871.6103999999996</v>
      </c>
    </row>
    <row r="31" spans="1:16" x14ac:dyDescent="0.25">
      <c r="A31" t="s">
        <v>71</v>
      </c>
      <c r="B31" s="1">
        <v>44106</v>
      </c>
      <c r="C31" t="s">
        <v>19</v>
      </c>
      <c r="D31" t="s">
        <v>72</v>
      </c>
      <c r="E31">
        <v>0.59803307056427002</v>
      </c>
      <c r="F31">
        <v>0.21871784329414301</v>
      </c>
      <c r="G31">
        <v>0.37931522727012601</v>
      </c>
      <c r="H31">
        <v>12.9</v>
      </c>
      <c r="I31">
        <v>1982.53109524361</v>
      </c>
      <c r="J31">
        <v>0.5</v>
      </c>
      <c r="K31">
        <v>0.2</v>
      </c>
      <c r="L31">
        <v>0.3</v>
      </c>
      <c r="M31" s="37">
        <v>20.624156161320201</v>
      </c>
      <c r="N31">
        <v>7.4149858008873402</v>
      </c>
      <c r="O31">
        <v>31.921178436718499</v>
      </c>
      <c r="P31">
        <v>1982.5364</v>
      </c>
    </row>
    <row r="32" spans="1:16" x14ac:dyDescent="0.25">
      <c r="A32" t="s">
        <v>73</v>
      </c>
      <c r="B32" s="1">
        <v>44106</v>
      </c>
      <c r="C32" t="s">
        <v>25</v>
      </c>
      <c r="D32" t="s">
        <v>74</v>
      </c>
      <c r="E32">
        <v>0.60535562038421598</v>
      </c>
      <c r="F32">
        <v>0.25559836626052801</v>
      </c>
      <c r="G32">
        <v>0.34975725412368702</v>
      </c>
      <c r="H32">
        <v>13.14</v>
      </c>
      <c r="I32">
        <v>205.39865792022701</v>
      </c>
      <c r="J32">
        <v>0.6</v>
      </c>
      <c r="K32">
        <v>0.2</v>
      </c>
      <c r="L32">
        <v>0.3</v>
      </c>
      <c r="N32">
        <v>29.626676304414701</v>
      </c>
      <c r="O32">
        <v>-6.08734714715174</v>
      </c>
      <c r="P32">
        <v>205.39922999999999</v>
      </c>
    </row>
    <row r="33" spans="1:16" x14ac:dyDescent="0.25">
      <c r="A33" t="s">
        <v>75</v>
      </c>
      <c r="B33" s="1">
        <v>44106</v>
      </c>
      <c r="C33" t="s">
        <v>25</v>
      </c>
      <c r="D33" t="s">
        <v>76</v>
      </c>
      <c r="E33">
        <v>0.235689267516136</v>
      </c>
      <c r="F33">
        <v>0.14687855541705999</v>
      </c>
      <c r="G33">
        <v>8.8810712099075304E-2</v>
      </c>
      <c r="H33">
        <v>101.61</v>
      </c>
      <c r="I33">
        <v>81812.423196509495</v>
      </c>
      <c r="J33">
        <v>0.2</v>
      </c>
      <c r="K33">
        <v>0.1</v>
      </c>
      <c r="L33">
        <v>0</v>
      </c>
      <c r="M33" s="37">
        <v>11.1576338991851</v>
      </c>
      <c r="N33">
        <v>14.8599575151819</v>
      </c>
      <c r="O33">
        <v>11.172479948243501</v>
      </c>
      <c r="P33">
        <v>81812.414000000004</v>
      </c>
    </row>
    <row r="34" spans="1:16" x14ac:dyDescent="0.25">
      <c r="A34" t="s">
        <v>77</v>
      </c>
      <c r="B34" s="1">
        <v>44106</v>
      </c>
      <c r="C34" t="s">
        <v>22</v>
      </c>
      <c r="D34" t="s">
        <v>78</v>
      </c>
      <c r="E34">
        <v>0.32968881726264898</v>
      </c>
      <c r="F34">
        <v>0.25029215216636602</v>
      </c>
      <c r="G34">
        <v>7.9396665096282903E-2</v>
      </c>
      <c r="H34">
        <v>44.23</v>
      </c>
      <c r="I34">
        <v>3728.88335114747</v>
      </c>
      <c r="J34">
        <v>0.3</v>
      </c>
      <c r="K34">
        <v>0.2</v>
      </c>
      <c r="L34">
        <v>0</v>
      </c>
      <c r="M34" s="37">
        <v>4.8324779976157801</v>
      </c>
      <c r="N34">
        <v>9.4632729440857908</v>
      </c>
      <c r="O34">
        <v>6.8803228284403097</v>
      </c>
      <c r="P34">
        <v>3728.8852999999999</v>
      </c>
    </row>
    <row r="35" spans="1:16" x14ac:dyDescent="0.25">
      <c r="A35" t="s">
        <v>79</v>
      </c>
      <c r="B35" s="1">
        <v>44106</v>
      </c>
      <c r="C35" t="s">
        <v>19</v>
      </c>
      <c r="D35" t="s">
        <v>80</v>
      </c>
      <c r="E35">
        <v>0.34203651547431901</v>
      </c>
      <c r="F35">
        <v>0.17959284782409601</v>
      </c>
      <c r="G35">
        <v>0.162443667650222</v>
      </c>
      <c r="H35">
        <v>24.21</v>
      </c>
      <c r="I35">
        <v>209757.79632559299</v>
      </c>
      <c r="J35">
        <v>0.3</v>
      </c>
      <c r="K35">
        <v>0.1</v>
      </c>
      <c r="L35">
        <v>0.1</v>
      </c>
      <c r="M35" s="37">
        <v>-15.0631069724271</v>
      </c>
      <c r="N35">
        <v>19.236430109690701</v>
      </c>
      <c r="O35">
        <v>38.289103157901202</v>
      </c>
      <c r="P35">
        <v>209757.84</v>
      </c>
    </row>
    <row r="36" spans="1:16" x14ac:dyDescent="0.25">
      <c r="A36" t="s">
        <v>81</v>
      </c>
      <c r="B36" s="1">
        <v>44106</v>
      </c>
      <c r="C36" t="s">
        <v>19</v>
      </c>
      <c r="D36" t="s">
        <v>82</v>
      </c>
      <c r="E36">
        <v>0.52682656049728305</v>
      </c>
      <c r="F36">
        <v>9.7681209444999695E-2</v>
      </c>
      <c r="G36">
        <v>0.42914535105228402</v>
      </c>
      <c r="H36">
        <v>10.61</v>
      </c>
      <c r="I36">
        <v>527.89342083782299</v>
      </c>
      <c r="J36">
        <v>0.5</v>
      </c>
      <c r="K36">
        <v>0</v>
      </c>
      <c r="L36">
        <v>0.4</v>
      </c>
      <c r="N36">
        <v>3.3469890568493099</v>
      </c>
      <c r="P36">
        <v>532.95745999999997</v>
      </c>
    </row>
    <row r="37" spans="1:16" x14ac:dyDescent="0.25">
      <c r="A37" t="s">
        <v>83</v>
      </c>
      <c r="B37" s="1">
        <v>44106</v>
      </c>
      <c r="C37" t="s">
        <v>19</v>
      </c>
      <c r="D37" t="s">
        <v>84</v>
      </c>
      <c r="E37">
        <v>0.61777734756469704</v>
      </c>
      <c r="F37">
        <v>0.219974130392074</v>
      </c>
      <c r="G37">
        <v>0.39780321717262201</v>
      </c>
      <c r="H37">
        <v>33.36</v>
      </c>
      <c r="I37">
        <v>1172.8897672476501</v>
      </c>
      <c r="J37">
        <v>0.6</v>
      </c>
      <c r="K37">
        <v>0.2</v>
      </c>
      <c r="L37">
        <v>0.3</v>
      </c>
      <c r="N37">
        <v>-2.1410836948769698</v>
      </c>
      <c r="O37">
        <v>24.628523240193299</v>
      </c>
      <c r="P37">
        <v>1172.8909000000001</v>
      </c>
    </row>
    <row r="38" spans="1:16" x14ac:dyDescent="0.25">
      <c r="A38" t="s">
        <v>718</v>
      </c>
      <c r="B38" s="1">
        <v>44106</v>
      </c>
      <c r="C38" t="s">
        <v>19</v>
      </c>
      <c r="D38" t="s">
        <v>85</v>
      </c>
      <c r="E38">
        <v>0.312304526567459</v>
      </c>
      <c r="F38">
        <v>0.23492208123207001</v>
      </c>
      <c r="G38">
        <v>7.73824453353881E-2</v>
      </c>
      <c r="H38">
        <v>39.979999999999997</v>
      </c>
      <c r="I38">
        <v>53877.402674129196</v>
      </c>
      <c r="J38">
        <v>0.3</v>
      </c>
      <c r="K38">
        <v>0.2</v>
      </c>
      <c r="L38">
        <v>0</v>
      </c>
      <c r="M38" s="37">
        <v>12.181256737869001</v>
      </c>
      <c r="N38">
        <v>14.676293989381699</v>
      </c>
      <c r="O38">
        <v>22.309289352526001</v>
      </c>
      <c r="P38">
        <v>53877.445</v>
      </c>
    </row>
    <row r="39" spans="1:16" x14ac:dyDescent="0.25">
      <c r="A39" t="s">
        <v>86</v>
      </c>
      <c r="B39" s="1">
        <v>44106</v>
      </c>
      <c r="C39" t="s">
        <v>16</v>
      </c>
      <c r="D39" t="s">
        <v>87</v>
      </c>
      <c r="E39">
        <v>0.44048079848289401</v>
      </c>
      <c r="F39">
        <v>0.21762892603874201</v>
      </c>
      <c r="G39">
        <v>0.222851872444152</v>
      </c>
      <c r="H39">
        <v>20.52</v>
      </c>
      <c r="I39">
        <v>10164.718241893001</v>
      </c>
      <c r="J39">
        <v>0.4</v>
      </c>
      <c r="K39">
        <v>0.2</v>
      </c>
      <c r="L39">
        <v>0.2</v>
      </c>
      <c r="M39" s="37">
        <v>33.237987431361802</v>
      </c>
      <c r="N39">
        <v>8.9901869558243508</v>
      </c>
      <c r="O39">
        <v>36.943812563415399</v>
      </c>
      <c r="P39">
        <v>10164.726000000001</v>
      </c>
    </row>
    <row r="40" spans="1:16" x14ac:dyDescent="0.25">
      <c r="A40" t="s">
        <v>88</v>
      </c>
      <c r="B40" s="1">
        <v>44106</v>
      </c>
      <c r="C40" t="s">
        <v>16</v>
      </c>
      <c r="D40" t="s">
        <v>89</v>
      </c>
      <c r="E40">
        <v>0.77815955877303999</v>
      </c>
      <c r="F40">
        <v>0.15101464092731401</v>
      </c>
      <c r="G40">
        <v>0.62714491784572601</v>
      </c>
      <c r="H40">
        <v>2.59</v>
      </c>
      <c r="I40">
        <v>812.61476524583804</v>
      </c>
      <c r="J40">
        <v>0.7</v>
      </c>
      <c r="K40">
        <v>0.1</v>
      </c>
      <c r="L40">
        <v>0.6</v>
      </c>
      <c r="N40">
        <v>18.912790490390901</v>
      </c>
      <c r="P40">
        <v>931.45556999999997</v>
      </c>
    </row>
    <row r="41" spans="1:16" x14ac:dyDescent="0.25">
      <c r="A41" t="s">
        <v>90</v>
      </c>
      <c r="B41" s="1">
        <v>44106</v>
      </c>
      <c r="C41" t="s">
        <v>19</v>
      </c>
      <c r="D41" t="s">
        <v>91</v>
      </c>
      <c r="E41">
        <v>0.39082908630370999</v>
      </c>
      <c r="F41">
        <v>0.21977978944778401</v>
      </c>
      <c r="G41">
        <v>0.17104929685592599</v>
      </c>
      <c r="H41">
        <v>34.74</v>
      </c>
      <c r="I41">
        <v>30774.836748119898</v>
      </c>
      <c r="J41">
        <v>0.3</v>
      </c>
      <c r="K41">
        <v>0.2</v>
      </c>
      <c r="L41">
        <v>0.1</v>
      </c>
      <c r="M41" s="37">
        <v>-4.1676752465437801</v>
      </c>
      <c r="N41">
        <v>3.44546434834756</v>
      </c>
      <c r="O41">
        <v>22.753836109381901</v>
      </c>
      <c r="P41">
        <v>30774.848000000002</v>
      </c>
    </row>
    <row r="42" spans="1:16" x14ac:dyDescent="0.25">
      <c r="A42" t="s">
        <v>92</v>
      </c>
      <c r="B42" s="1">
        <v>44106</v>
      </c>
      <c r="C42" t="s">
        <v>19</v>
      </c>
      <c r="D42" t="s">
        <v>93</v>
      </c>
      <c r="E42">
        <v>0.55734765529632502</v>
      </c>
      <c r="F42">
        <v>0.175384655594825</v>
      </c>
      <c r="G42">
        <v>0.381962999701499</v>
      </c>
      <c r="H42">
        <v>22.98</v>
      </c>
      <c r="I42">
        <v>2123.3968755789301</v>
      </c>
      <c r="J42">
        <v>0.5</v>
      </c>
      <c r="K42">
        <v>0.1</v>
      </c>
      <c r="L42">
        <v>0.3</v>
      </c>
      <c r="M42" s="37">
        <v>13.7281299102789</v>
      </c>
      <c r="N42">
        <v>7.9519056898595597</v>
      </c>
      <c r="O42">
        <v>10.962078524641999</v>
      </c>
      <c r="P42">
        <v>2123.3957999999998</v>
      </c>
    </row>
    <row r="43" spans="1:16" x14ac:dyDescent="0.25">
      <c r="A43" t="s">
        <v>94</v>
      </c>
      <c r="B43" s="1">
        <v>44106</v>
      </c>
      <c r="C43" t="s">
        <v>16</v>
      </c>
      <c r="D43" t="s">
        <v>95</v>
      </c>
      <c r="E43">
        <v>0.44504034519195501</v>
      </c>
      <c r="F43">
        <v>5.8351397514343199E-2</v>
      </c>
      <c r="G43">
        <v>0.38668894767761203</v>
      </c>
      <c r="H43">
        <v>570.12</v>
      </c>
      <c r="I43">
        <v>86933.930065387904</v>
      </c>
      <c r="J43">
        <v>0.4</v>
      </c>
      <c r="K43">
        <v>0</v>
      </c>
      <c r="L43">
        <v>0.3</v>
      </c>
      <c r="M43" s="37">
        <v>36.375822518545903</v>
      </c>
      <c r="N43">
        <v>20.172475582514899</v>
      </c>
      <c r="O43">
        <v>27.1139620158173</v>
      </c>
      <c r="P43">
        <v>86934.17</v>
      </c>
    </row>
    <row r="44" spans="1:16" x14ac:dyDescent="0.25">
      <c r="A44" t="s">
        <v>96</v>
      </c>
      <c r="B44" s="1">
        <v>44106</v>
      </c>
      <c r="C44" t="s">
        <v>19</v>
      </c>
      <c r="D44" t="s">
        <v>97</v>
      </c>
      <c r="E44">
        <v>0.38874691724777199</v>
      </c>
      <c r="F44">
        <v>0.26409161090850802</v>
      </c>
      <c r="G44">
        <v>0.124655306339263</v>
      </c>
      <c r="H44">
        <v>25.79</v>
      </c>
      <c r="I44">
        <v>513.95552127012297</v>
      </c>
      <c r="J44">
        <v>0.3</v>
      </c>
      <c r="K44">
        <v>0.2</v>
      </c>
      <c r="L44">
        <v>0.1</v>
      </c>
      <c r="M44" s="37">
        <v>11.0996249944934</v>
      </c>
      <c r="N44">
        <v>14.7361610145614</v>
      </c>
      <c r="O44">
        <v>2.3509498506875999</v>
      </c>
      <c r="P44">
        <v>513.95600000000002</v>
      </c>
    </row>
    <row r="45" spans="1:16" x14ac:dyDescent="0.25">
      <c r="A45" t="s">
        <v>98</v>
      </c>
      <c r="B45" s="1">
        <v>44106</v>
      </c>
      <c r="C45" t="s">
        <v>19</v>
      </c>
      <c r="D45" t="s">
        <v>99</v>
      </c>
      <c r="E45">
        <v>0.33373004198074302</v>
      </c>
      <c r="F45">
        <v>0.178235247731208</v>
      </c>
      <c r="G45">
        <v>0.155494794249534</v>
      </c>
      <c r="H45">
        <v>24.47</v>
      </c>
      <c r="I45">
        <v>1460.9352410638401</v>
      </c>
      <c r="J45">
        <v>0.3</v>
      </c>
      <c r="K45">
        <v>0.1</v>
      </c>
      <c r="L45">
        <v>0.1</v>
      </c>
      <c r="M45" s="37">
        <v>25.964581077439501</v>
      </c>
      <c r="N45">
        <v>29.672078457490802</v>
      </c>
      <c r="O45">
        <v>4.5383159004854701</v>
      </c>
      <c r="P45">
        <v>1460.9348</v>
      </c>
    </row>
    <row r="46" spans="1:16" x14ac:dyDescent="0.25">
      <c r="A46" t="s">
        <v>100</v>
      </c>
      <c r="B46" s="1">
        <v>44106</v>
      </c>
      <c r="C46" t="s">
        <v>19</v>
      </c>
      <c r="D46" t="s">
        <v>101</v>
      </c>
      <c r="E46">
        <v>0.42671185731887801</v>
      </c>
      <c r="F46">
        <v>0.155768558382987</v>
      </c>
      <c r="G46">
        <v>0.27094329893588998</v>
      </c>
      <c r="H46">
        <v>50.96</v>
      </c>
      <c r="I46">
        <v>2040.91176661746</v>
      </c>
      <c r="J46">
        <v>0.4</v>
      </c>
      <c r="K46">
        <v>0.1</v>
      </c>
      <c r="L46">
        <v>0.2</v>
      </c>
      <c r="M46" s="37">
        <v>16.867867145200002</v>
      </c>
      <c r="N46">
        <v>8.0493688743148599</v>
      </c>
      <c r="O46">
        <v>22.6111989778741</v>
      </c>
      <c r="P46">
        <v>2040.9123999999999</v>
      </c>
    </row>
    <row r="47" spans="1:16" x14ac:dyDescent="0.25">
      <c r="A47" t="s">
        <v>102</v>
      </c>
      <c r="B47" s="1">
        <v>44106</v>
      </c>
      <c r="C47" t="s">
        <v>19</v>
      </c>
      <c r="D47" t="s">
        <v>103</v>
      </c>
      <c r="E47">
        <v>0.41110703349113398</v>
      </c>
      <c r="F47">
        <v>0.23302771151065799</v>
      </c>
      <c r="G47">
        <v>0.17807932198047599</v>
      </c>
      <c r="H47">
        <v>53.96</v>
      </c>
      <c r="I47">
        <v>3793.74873385008</v>
      </c>
      <c r="J47">
        <v>0.4</v>
      </c>
      <c r="K47">
        <v>0.2</v>
      </c>
      <c r="L47">
        <v>0.1</v>
      </c>
      <c r="M47" s="37">
        <v>26.419098564942999</v>
      </c>
      <c r="N47">
        <v>12.162904832819301</v>
      </c>
      <c r="O47">
        <v>9.4517878822602697</v>
      </c>
      <c r="P47">
        <v>3793.7494999999999</v>
      </c>
    </row>
    <row r="48" spans="1:16" x14ac:dyDescent="0.25">
      <c r="A48" t="s">
        <v>104</v>
      </c>
      <c r="B48" s="1">
        <v>44106</v>
      </c>
      <c r="C48" t="s">
        <v>19</v>
      </c>
      <c r="D48" t="s">
        <v>105</v>
      </c>
      <c r="E48">
        <v>0.77424097061157204</v>
      </c>
      <c r="F48">
        <v>0.28584748506545998</v>
      </c>
      <c r="G48">
        <v>0.48839348554611201</v>
      </c>
      <c r="H48">
        <v>5.7</v>
      </c>
      <c r="I48">
        <v>468.52187610686798</v>
      </c>
      <c r="J48">
        <v>0.7</v>
      </c>
      <c r="K48">
        <v>0.2</v>
      </c>
      <c r="L48">
        <v>0.4</v>
      </c>
      <c r="N48">
        <v>14.456485017514099</v>
      </c>
      <c r="O48">
        <v>22.671922841259899</v>
      </c>
      <c r="P48">
        <v>468.52175999999997</v>
      </c>
    </row>
    <row r="49" spans="1:16" x14ac:dyDescent="0.25">
      <c r="A49" t="s">
        <v>106</v>
      </c>
      <c r="B49" s="1">
        <v>44106</v>
      </c>
      <c r="C49" t="s">
        <v>19</v>
      </c>
      <c r="D49" t="s">
        <v>107</v>
      </c>
      <c r="E49">
        <v>0.72203832864761297</v>
      </c>
      <c r="F49">
        <v>0.16367179155349701</v>
      </c>
      <c r="G49">
        <v>0.55836653709411599</v>
      </c>
      <c r="H49">
        <v>37.799999999999997</v>
      </c>
      <c r="I49">
        <v>3183.4176405201601</v>
      </c>
      <c r="J49">
        <v>0.7</v>
      </c>
      <c r="K49">
        <v>0.1</v>
      </c>
      <c r="L49">
        <v>0.5</v>
      </c>
      <c r="N49">
        <v>8.4955338701599707</v>
      </c>
      <c r="P49">
        <v>3183.4177</v>
      </c>
    </row>
    <row r="50" spans="1:16" x14ac:dyDescent="0.25">
      <c r="A50" t="s">
        <v>108</v>
      </c>
      <c r="B50" s="1">
        <v>44106</v>
      </c>
      <c r="C50" t="s">
        <v>25</v>
      </c>
      <c r="D50" t="s">
        <v>109</v>
      </c>
      <c r="E50">
        <v>0.38215348124504001</v>
      </c>
      <c r="F50">
        <v>5.7614218443632098E-2</v>
      </c>
      <c r="G50">
        <v>0.32453926280140799</v>
      </c>
      <c r="H50">
        <v>133.41</v>
      </c>
      <c r="I50">
        <v>15363.6960064508</v>
      </c>
      <c r="J50">
        <v>0.3</v>
      </c>
      <c r="K50">
        <v>0</v>
      </c>
      <c r="L50">
        <v>0.3</v>
      </c>
      <c r="M50" s="37">
        <v>21.0571337768219</v>
      </c>
      <c r="N50">
        <v>22.188722735007101</v>
      </c>
      <c r="O50">
        <v>35.984295294897301</v>
      </c>
      <c r="P50">
        <v>15363.763999999999</v>
      </c>
    </row>
    <row r="51" spans="1:16" x14ac:dyDescent="0.25">
      <c r="A51" t="s">
        <v>110</v>
      </c>
      <c r="B51" s="1">
        <v>44106</v>
      </c>
      <c r="C51" t="s">
        <v>22</v>
      </c>
      <c r="D51" t="s">
        <v>111</v>
      </c>
      <c r="E51">
        <v>0.23354659974575001</v>
      </c>
      <c r="F51">
        <v>5.8702960610389703E-2</v>
      </c>
      <c r="G51">
        <v>0.17484363913536</v>
      </c>
      <c r="H51">
        <v>211.18</v>
      </c>
      <c r="I51">
        <v>504810.43941837503</v>
      </c>
      <c r="J51">
        <v>0.2</v>
      </c>
      <c r="K51">
        <v>0</v>
      </c>
      <c r="L51">
        <v>0.1</v>
      </c>
      <c r="M51" s="37">
        <v>12.151674177727701</v>
      </c>
      <c r="N51">
        <v>21.848800711492601</v>
      </c>
      <c r="O51">
        <v>25.8635842697058</v>
      </c>
      <c r="P51">
        <v>504344.06</v>
      </c>
    </row>
    <row r="52" spans="1:16" x14ac:dyDescent="0.25">
      <c r="A52" t="s">
        <v>112</v>
      </c>
      <c r="B52" s="1">
        <v>44106</v>
      </c>
      <c r="C52" t="s">
        <v>22</v>
      </c>
      <c r="D52" t="s">
        <v>113</v>
      </c>
      <c r="E52">
        <v>0.40774992108344998</v>
      </c>
      <c r="F52">
        <v>7.2470881044864599E-2</v>
      </c>
      <c r="G52">
        <v>0.335279040038585</v>
      </c>
      <c r="H52">
        <v>45.36</v>
      </c>
      <c r="I52">
        <v>12828.4374650963</v>
      </c>
      <c r="J52">
        <v>0.4</v>
      </c>
      <c r="K52">
        <v>0</v>
      </c>
      <c r="L52">
        <v>0.3</v>
      </c>
      <c r="M52" s="37">
        <v>19.6492213251483</v>
      </c>
      <c r="N52">
        <v>17.395903123825001</v>
      </c>
      <c r="O52">
        <v>20.092779066053701</v>
      </c>
      <c r="P52">
        <v>12828.442999999999</v>
      </c>
    </row>
    <row r="53" spans="1:16" x14ac:dyDescent="0.25">
      <c r="A53" t="s">
        <v>114</v>
      </c>
      <c r="B53" s="1">
        <v>44106</v>
      </c>
      <c r="C53" t="s">
        <v>19</v>
      </c>
      <c r="D53" t="s">
        <v>115</v>
      </c>
      <c r="E53">
        <v>0.62225538492202703</v>
      </c>
      <c r="F53">
        <v>0.220474168658256</v>
      </c>
      <c r="G53">
        <v>0.401781216263771</v>
      </c>
      <c r="H53">
        <v>16.47</v>
      </c>
      <c r="I53">
        <v>897.88034830894298</v>
      </c>
      <c r="J53">
        <v>0.6</v>
      </c>
      <c r="K53">
        <v>0.2</v>
      </c>
      <c r="L53">
        <v>0.4</v>
      </c>
      <c r="N53">
        <v>1.5973657974767099</v>
      </c>
      <c r="O53">
        <v>34.042689933006201</v>
      </c>
      <c r="P53">
        <v>897.88019999999995</v>
      </c>
    </row>
    <row r="54" spans="1:16" x14ac:dyDescent="0.25">
      <c r="A54" t="s">
        <v>116</v>
      </c>
      <c r="B54" s="1">
        <v>44106</v>
      </c>
      <c r="C54" t="s">
        <v>16</v>
      </c>
      <c r="D54" t="s">
        <v>117</v>
      </c>
      <c r="E54">
        <v>0.431686401367187</v>
      </c>
      <c r="F54">
        <v>7.3893688619136796E-2</v>
      </c>
      <c r="G54">
        <v>0.35779271274805002</v>
      </c>
      <c r="H54">
        <v>53.68</v>
      </c>
      <c r="I54">
        <v>36021.999589553998</v>
      </c>
      <c r="J54">
        <v>0.4</v>
      </c>
      <c r="K54">
        <v>0</v>
      </c>
      <c r="L54">
        <v>0.3</v>
      </c>
      <c r="M54" s="37">
        <v>17.6223739123093</v>
      </c>
      <c r="N54">
        <v>24.900606097938699</v>
      </c>
      <c r="O54">
        <v>52.059237537834903</v>
      </c>
      <c r="P54">
        <v>63125.741999999998</v>
      </c>
    </row>
    <row r="55" spans="1:16" x14ac:dyDescent="0.25">
      <c r="A55" t="s">
        <v>118</v>
      </c>
      <c r="B55" s="1">
        <v>44106</v>
      </c>
      <c r="C55" t="s">
        <v>19</v>
      </c>
      <c r="D55" t="s">
        <v>119</v>
      </c>
      <c r="E55">
        <v>0.37421190738677901</v>
      </c>
      <c r="F55">
        <v>0.20836114883422799</v>
      </c>
      <c r="G55">
        <v>0.16585075855255099</v>
      </c>
      <c r="H55">
        <v>20.66</v>
      </c>
      <c r="I55">
        <v>2159.4452182734699</v>
      </c>
      <c r="J55">
        <v>0.3</v>
      </c>
      <c r="K55">
        <v>0.2</v>
      </c>
      <c r="L55">
        <v>0.1</v>
      </c>
      <c r="M55" s="37">
        <v>0.39507347022648498</v>
      </c>
      <c r="N55">
        <v>7.3178724567585904</v>
      </c>
      <c r="O55">
        <v>10.1211597612264</v>
      </c>
      <c r="P55">
        <v>2159.4452999999999</v>
      </c>
    </row>
    <row r="56" spans="1:16" x14ac:dyDescent="0.25">
      <c r="A56" t="s">
        <v>120</v>
      </c>
      <c r="B56" s="1">
        <v>44106</v>
      </c>
      <c r="C56" t="s">
        <v>19</v>
      </c>
      <c r="D56" t="s">
        <v>121</v>
      </c>
      <c r="E56">
        <v>0.76290988922119096</v>
      </c>
      <c r="F56">
        <v>0.175926148891448</v>
      </c>
      <c r="G56">
        <v>0.58698374032974199</v>
      </c>
      <c r="H56">
        <v>11.66</v>
      </c>
      <c r="I56">
        <v>447.882075895409</v>
      </c>
      <c r="J56">
        <v>0.7</v>
      </c>
      <c r="K56">
        <v>0.1</v>
      </c>
      <c r="L56">
        <v>0.5</v>
      </c>
      <c r="P56">
        <v>447.88159999999999</v>
      </c>
    </row>
    <row r="57" spans="1:16" x14ac:dyDescent="0.25">
      <c r="A57" t="s">
        <v>122</v>
      </c>
      <c r="B57" s="1">
        <v>44106</v>
      </c>
      <c r="C57" t="s">
        <v>19</v>
      </c>
      <c r="D57" t="s">
        <v>123</v>
      </c>
      <c r="E57">
        <v>0.663191378116607</v>
      </c>
      <c r="F57">
        <v>0.15294212102890001</v>
      </c>
      <c r="G57">
        <v>0.51024925708770696</v>
      </c>
      <c r="H57">
        <v>43.66</v>
      </c>
      <c r="I57">
        <v>90894.225155965396</v>
      </c>
      <c r="J57">
        <v>0.6</v>
      </c>
      <c r="K57">
        <v>0.1</v>
      </c>
      <c r="L57">
        <v>0.5</v>
      </c>
      <c r="N57">
        <v>14.600267611475401</v>
      </c>
      <c r="P57">
        <v>90894.016000000003</v>
      </c>
    </row>
    <row r="58" spans="1:16" x14ac:dyDescent="0.25">
      <c r="A58" t="s">
        <v>124</v>
      </c>
      <c r="B58" s="1">
        <v>44106</v>
      </c>
      <c r="C58" t="s">
        <v>19</v>
      </c>
      <c r="D58" t="s">
        <v>125</v>
      </c>
      <c r="E58">
        <v>0.41574060916900601</v>
      </c>
      <c r="F58">
        <v>0.17559796571731501</v>
      </c>
      <c r="G58">
        <v>0.24014264345169001</v>
      </c>
      <c r="H58">
        <v>31.05</v>
      </c>
      <c r="I58">
        <v>464.60641868540199</v>
      </c>
      <c r="J58">
        <v>0.4</v>
      </c>
      <c r="K58">
        <v>0.1</v>
      </c>
      <c r="L58">
        <v>0.2</v>
      </c>
      <c r="N58">
        <v>-0.74842557263581599</v>
      </c>
      <c r="P58">
        <v>464.60732999999999</v>
      </c>
    </row>
    <row r="59" spans="1:16" x14ac:dyDescent="0.25">
      <c r="A59" t="s">
        <v>727</v>
      </c>
      <c r="B59" s="1">
        <v>44106</v>
      </c>
      <c r="C59" t="s">
        <v>25</v>
      </c>
      <c r="D59" t="s">
        <v>728</v>
      </c>
      <c r="E59">
        <v>0.29695639014244002</v>
      </c>
      <c r="F59">
        <v>0.15137082338333099</v>
      </c>
      <c r="G59">
        <v>0.145585566759109</v>
      </c>
      <c r="H59">
        <v>353.93</v>
      </c>
      <c r="I59">
        <v>6246.6772419090703</v>
      </c>
      <c r="J59">
        <v>0.2</v>
      </c>
      <c r="K59">
        <v>0.1</v>
      </c>
      <c r="L59">
        <v>0.1</v>
      </c>
      <c r="M59" s="37">
        <v>26.495303303940801</v>
      </c>
      <c r="N59">
        <v>35.693509611929002</v>
      </c>
      <c r="O59">
        <v>57.385750666142002</v>
      </c>
      <c r="P59">
        <v>6246.6875</v>
      </c>
    </row>
    <row r="60" spans="1:16" x14ac:dyDescent="0.25">
      <c r="A60" t="s">
        <v>126</v>
      </c>
      <c r="B60" s="1">
        <v>44106</v>
      </c>
      <c r="C60" t="s">
        <v>19</v>
      </c>
      <c r="D60" t="s">
        <v>127</v>
      </c>
      <c r="E60">
        <v>0.80950218439102095</v>
      </c>
      <c r="F60">
        <v>0.20233117043971999</v>
      </c>
      <c r="G60">
        <v>0.60717101395130102</v>
      </c>
      <c r="H60">
        <v>9.35</v>
      </c>
      <c r="I60">
        <v>1177.7519340373101</v>
      </c>
      <c r="J60">
        <v>0.8</v>
      </c>
      <c r="K60">
        <v>0.2</v>
      </c>
      <c r="L60">
        <v>0.6</v>
      </c>
      <c r="P60">
        <v>1177.7539999999999</v>
      </c>
    </row>
    <row r="61" spans="1:16" x14ac:dyDescent="0.25">
      <c r="A61" t="s">
        <v>128</v>
      </c>
      <c r="B61" s="1">
        <v>44106</v>
      </c>
      <c r="C61" t="s">
        <v>25</v>
      </c>
      <c r="D61" t="s">
        <v>129</v>
      </c>
      <c r="E61">
        <v>0.45860067009925798</v>
      </c>
      <c r="F61">
        <v>0.19841647148132299</v>
      </c>
      <c r="G61">
        <v>0.26018419861793501</v>
      </c>
      <c r="H61">
        <v>28.34</v>
      </c>
      <c r="I61">
        <v>1974.40127207463</v>
      </c>
      <c r="J61">
        <v>0.4</v>
      </c>
      <c r="K61">
        <v>0.1</v>
      </c>
      <c r="L61">
        <v>0.2</v>
      </c>
      <c r="M61" s="37">
        <v>18.375908977846802</v>
      </c>
      <c r="N61">
        <v>37.032862400420598</v>
      </c>
      <c r="O61">
        <v>12.960067467704199</v>
      </c>
      <c r="P61">
        <v>1974.4025999999999</v>
      </c>
    </row>
    <row r="62" spans="1:16" x14ac:dyDescent="0.25">
      <c r="A62" t="s">
        <v>130</v>
      </c>
      <c r="B62" s="1">
        <v>44106</v>
      </c>
      <c r="C62" t="s">
        <v>19</v>
      </c>
      <c r="D62" t="s">
        <v>131</v>
      </c>
      <c r="E62">
        <v>0.49230554699897699</v>
      </c>
      <c r="F62">
        <v>0.24744443595409299</v>
      </c>
      <c r="G62">
        <v>0.24486111104488301</v>
      </c>
      <c r="H62">
        <v>20.45</v>
      </c>
      <c r="I62">
        <v>708.13440160949494</v>
      </c>
      <c r="J62">
        <v>0.4</v>
      </c>
      <c r="K62">
        <v>0.2</v>
      </c>
      <c r="L62">
        <v>0.2</v>
      </c>
      <c r="N62">
        <v>-27.999033222052802</v>
      </c>
      <c r="P62">
        <v>708.13445999999999</v>
      </c>
    </row>
    <row r="63" spans="1:16" x14ac:dyDescent="0.25">
      <c r="A63" t="s">
        <v>132</v>
      </c>
      <c r="B63" s="1">
        <v>44106</v>
      </c>
      <c r="C63" t="s">
        <v>19</v>
      </c>
      <c r="D63" t="s">
        <v>133</v>
      </c>
      <c r="E63">
        <v>0.53320747613906805</v>
      </c>
      <c r="F63">
        <v>0.246627777814865</v>
      </c>
      <c r="G63">
        <v>0.28657969832420299</v>
      </c>
      <c r="H63">
        <v>22.204999999999998</v>
      </c>
      <c r="I63">
        <v>1767.9621549133301</v>
      </c>
      <c r="J63">
        <v>0.5</v>
      </c>
      <c r="K63">
        <v>0.2</v>
      </c>
      <c r="L63">
        <v>0.2</v>
      </c>
      <c r="M63" s="37">
        <v>14.9024851343842</v>
      </c>
      <c r="N63">
        <v>11.182916257029801</v>
      </c>
      <c r="O63">
        <v>16.1676270621345</v>
      </c>
      <c r="P63">
        <v>1767.9621999999999</v>
      </c>
    </row>
    <row r="64" spans="1:16" x14ac:dyDescent="0.25">
      <c r="A64" t="s">
        <v>134</v>
      </c>
      <c r="B64" s="1">
        <v>44106</v>
      </c>
      <c r="C64" t="s">
        <v>22</v>
      </c>
      <c r="D64" t="s">
        <v>135</v>
      </c>
      <c r="E64">
        <v>0.329148709774017</v>
      </c>
      <c r="F64">
        <v>0.16970707476138999</v>
      </c>
      <c r="G64">
        <v>0.15944163501262601</v>
      </c>
      <c r="H64">
        <v>116.56</v>
      </c>
      <c r="I64">
        <v>52611.208873618401</v>
      </c>
      <c r="J64">
        <v>0.3</v>
      </c>
      <c r="K64">
        <v>0.1</v>
      </c>
      <c r="L64">
        <v>0.1</v>
      </c>
      <c r="M64" s="37">
        <v>12.1433779481693</v>
      </c>
      <c r="N64">
        <v>11.897389724712999</v>
      </c>
      <c r="O64">
        <v>15.286612080401</v>
      </c>
      <c r="P64">
        <v>52611.22</v>
      </c>
    </row>
    <row r="65" spans="1:16" x14ac:dyDescent="0.25">
      <c r="A65" t="s">
        <v>136</v>
      </c>
      <c r="B65" s="1">
        <v>44106</v>
      </c>
      <c r="C65" t="s">
        <v>25</v>
      </c>
      <c r="D65" t="s">
        <v>137</v>
      </c>
      <c r="E65">
        <v>0.42165067791938698</v>
      </c>
      <c r="F65">
        <v>0.160394132137298</v>
      </c>
      <c r="G65">
        <v>0.26125654578208901</v>
      </c>
      <c r="H65">
        <v>87.49</v>
      </c>
      <c r="I65">
        <v>9515.2267907546502</v>
      </c>
      <c r="J65">
        <v>0.4</v>
      </c>
      <c r="K65">
        <v>0.1</v>
      </c>
      <c r="L65">
        <v>0.2</v>
      </c>
      <c r="M65" s="37">
        <v>50.9054913222081</v>
      </c>
      <c r="N65">
        <v>26.3022415923942</v>
      </c>
      <c r="O65">
        <v>46.030194143437697</v>
      </c>
      <c r="P65">
        <v>9515.2369999999992</v>
      </c>
    </row>
    <row r="66" spans="1:16" x14ac:dyDescent="0.25">
      <c r="A66" t="s">
        <v>138</v>
      </c>
      <c r="B66" s="1">
        <v>44106</v>
      </c>
      <c r="C66" t="s">
        <v>19</v>
      </c>
      <c r="D66" t="s">
        <v>139</v>
      </c>
      <c r="E66">
        <v>0.28186523914337103</v>
      </c>
      <c r="F66">
        <v>0.13524171710014299</v>
      </c>
      <c r="G66">
        <v>0.14662352204322801</v>
      </c>
      <c r="H66">
        <v>56.9</v>
      </c>
      <c r="I66">
        <v>6346.2459396870699</v>
      </c>
      <c r="J66">
        <v>0.2</v>
      </c>
      <c r="K66">
        <v>0.1</v>
      </c>
      <c r="L66">
        <v>0.1</v>
      </c>
      <c r="M66" s="37">
        <v>6.8144234177447904</v>
      </c>
      <c r="N66">
        <v>7.9135892789603899</v>
      </c>
      <c r="O66">
        <v>11.735543996085299</v>
      </c>
      <c r="P66">
        <v>6346.2275</v>
      </c>
    </row>
    <row r="67" spans="1:16" x14ac:dyDescent="0.25">
      <c r="A67" t="s">
        <v>140</v>
      </c>
      <c r="B67" s="1">
        <v>44106</v>
      </c>
      <c r="C67" t="s">
        <v>19</v>
      </c>
      <c r="D67" t="s">
        <v>141</v>
      </c>
      <c r="E67">
        <v>0.26371330022811801</v>
      </c>
      <c r="F67">
        <v>0.110877566039562</v>
      </c>
      <c r="G67">
        <v>0.15283573418855601</v>
      </c>
      <c r="H67">
        <v>55.1</v>
      </c>
      <c r="I67">
        <v>2949.4812015081702</v>
      </c>
      <c r="J67">
        <v>0.2</v>
      </c>
      <c r="K67">
        <v>0.1</v>
      </c>
      <c r="L67">
        <v>0.1</v>
      </c>
      <c r="M67" s="37">
        <v>9.7140045598404292</v>
      </c>
      <c r="N67">
        <v>9.0318198955247198</v>
      </c>
      <c r="O67">
        <v>8.6689745323063701</v>
      </c>
      <c r="P67">
        <v>2949.4807000000001</v>
      </c>
    </row>
    <row r="68" spans="1:16" x14ac:dyDescent="0.25">
      <c r="A68" t="s">
        <v>142</v>
      </c>
      <c r="B68" s="1">
        <v>44106</v>
      </c>
      <c r="C68" t="s">
        <v>19</v>
      </c>
      <c r="D68" t="s">
        <v>143</v>
      </c>
      <c r="E68">
        <v>0.39158031344413702</v>
      </c>
      <c r="F68">
        <v>0.17747181653976399</v>
      </c>
      <c r="G68">
        <v>0.214108496904373</v>
      </c>
      <c r="H68">
        <v>19.79</v>
      </c>
      <c r="I68">
        <v>332.08166443735502</v>
      </c>
      <c r="J68">
        <v>0.3</v>
      </c>
      <c r="K68">
        <v>0.1</v>
      </c>
      <c r="L68">
        <v>0.2</v>
      </c>
      <c r="M68" s="37">
        <v>-15.0638859538926</v>
      </c>
      <c r="N68">
        <v>10.0532136617168</v>
      </c>
      <c r="O68">
        <v>-0.43646358282514902</v>
      </c>
      <c r="P68">
        <v>332.08215000000001</v>
      </c>
    </row>
    <row r="69" spans="1:16" x14ac:dyDescent="0.25">
      <c r="A69" t="s">
        <v>144</v>
      </c>
      <c r="B69" s="1">
        <v>44106</v>
      </c>
      <c r="C69" t="s">
        <v>19</v>
      </c>
      <c r="D69" t="s">
        <v>145</v>
      </c>
      <c r="E69">
        <v>0.44219654798507602</v>
      </c>
      <c r="F69">
        <v>0.14131532609462699</v>
      </c>
      <c r="G69">
        <v>0.30088122189044902</v>
      </c>
      <c r="H69">
        <v>10.59</v>
      </c>
      <c r="I69">
        <v>1498.6501671624101</v>
      </c>
      <c r="J69">
        <v>0.4</v>
      </c>
      <c r="K69">
        <v>0.1</v>
      </c>
      <c r="L69">
        <v>0.3</v>
      </c>
      <c r="M69" s="37">
        <v>-2.6445635473632998</v>
      </c>
      <c r="N69">
        <v>-1.249165045162</v>
      </c>
      <c r="O69">
        <v>3.76155427835696</v>
      </c>
      <c r="P69">
        <v>1498.6545000000001</v>
      </c>
    </row>
    <row r="70" spans="1:16" x14ac:dyDescent="0.25">
      <c r="A70" t="s">
        <v>146</v>
      </c>
      <c r="B70" s="1">
        <v>44106</v>
      </c>
      <c r="C70" t="s">
        <v>19</v>
      </c>
      <c r="D70" t="s">
        <v>147</v>
      </c>
      <c r="E70">
        <v>0.62603157758712702</v>
      </c>
      <c r="F70">
        <v>0.17271888256072901</v>
      </c>
      <c r="G70">
        <v>0.45331269502639698</v>
      </c>
      <c r="H70">
        <v>26.21</v>
      </c>
      <c r="I70">
        <v>11187.1791630597</v>
      </c>
      <c r="J70">
        <v>0.6</v>
      </c>
      <c r="K70">
        <v>0.1</v>
      </c>
      <c r="L70">
        <v>0.4</v>
      </c>
      <c r="N70">
        <v>31.4834577733263</v>
      </c>
      <c r="O70">
        <v>53.257790368271898</v>
      </c>
      <c r="P70">
        <v>11187.1875</v>
      </c>
    </row>
    <row r="71" spans="1:16" x14ac:dyDescent="0.25">
      <c r="A71" t="s">
        <v>148</v>
      </c>
      <c r="B71" s="1">
        <v>44106</v>
      </c>
      <c r="C71" t="s">
        <v>19</v>
      </c>
      <c r="D71" t="s">
        <v>149</v>
      </c>
      <c r="E71">
        <v>0.33348163962364102</v>
      </c>
      <c r="F71">
        <v>0.168419003486633</v>
      </c>
      <c r="G71">
        <v>0.165062636137008</v>
      </c>
      <c r="H71">
        <v>64.989999999999995</v>
      </c>
      <c r="I71">
        <v>4074.9299365902202</v>
      </c>
      <c r="J71">
        <v>0.3</v>
      </c>
      <c r="K71">
        <v>0.1</v>
      </c>
      <c r="L71">
        <v>0.1</v>
      </c>
      <c r="M71" s="37">
        <v>12.1473664216873</v>
      </c>
      <c r="N71">
        <v>6.4004612549757898</v>
      </c>
      <c r="O71">
        <v>9.9614339231850604</v>
      </c>
      <c r="P71">
        <v>4074.9313999999999</v>
      </c>
    </row>
    <row r="72" spans="1:16" x14ac:dyDescent="0.25">
      <c r="A72" t="s">
        <v>150</v>
      </c>
      <c r="B72" s="1">
        <v>44106</v>
      </c>
      <c r="C72" t="s">
        <v>16</v>
      </c>
      <c r="D72" t="s">
        <v>151</v>
      </c>
      <c r="E72">
        <v>0.35263529419898898</v>
      </c>
      <c r="F72">
        <v>0.12853880226611999</v>
      </c>
      <c r="G72">
        <v>0.22409649193286801</v>
      </c>
      <c r="H72">
        <v>25.3</v>
      </c>
      <c r="I72">
        <v>8821.9548517655294</v>
      </c>
      <c r="J72">
        <v>0.3</v>
      </c>
      <c r="K72">
        <v>0.1</v>
      </c>
      <c r="L72">
        <v>0.2</v>
      </c>
      <c r="M72" s="37">
        <v>9.1966970453274205E-2</v>
      </c>
      <c r="N72">
        <v>-6.2699581555792099</v>
      </c>
      <c r="O72">
        <v>22.494791378509799</v>
      </c>
      <c r="P72">
        <v>8821.9580000000005</v>
      </c>
    </row>
    <row r="73" spans="1:16" x14ac:dyDescent="0.25">
      <c r="A73" t="s">
        <v>152</v>
      </c>
      <c r="B73" s="1">
        <v>44106</v>
      </c>
      <c r="C73" t="s">
        <v>19</v>
      </c>
      <c r="D73" t="s">
        <v>153</v>
      </c>
      <c r="E73">
        <v>0.297017902135849</v>
      </c>
      <c r="F73">
        <v>0.18588148057460699</v>
      </c>
      <c r="G73">
        <v>0.111136421561241</v>
      </c>
      <c r="H73">
        <v>57.59</v>
      </c>
      <c r="I73">
        <v>923.17806734545502</v>
      </c>
      <c r="J73">
        <v>0.2</v>
      </c>
      <c r="K73">
        <v>0.1</v>
      </c>
      <c r="L73">
        <v>0.1</v>
      </c>
      <c r="M73" s="37">
        <v>4.1569108125068803</v>
      </c>
      <c r="N73">
        <v>7.6774731871392596</v>
      </c>
      <c r="O73">
        <v>7.7766309977748396</v>
      </c>
      <c r="P73">
        <v>923.17913999999996</v>
      </c>
    </row>
    <row r="74" spans="1:16" x14ac:dyDescent="0.25">
      <c r="A74" t="s">
        <v>729</v>
      </c>
      <c r="B74" s="1">
        <v>44106</v>
      </c>
      <c r="C74" t="s">
        <v>19</v>
      </c>
      <c r="D74" t="s">
        <v>730</v>
      </c>
      <c r="E74">
        <v>0.62883573770523005</v>
      </c>
      <c r="F74">
        <v>0.19099240005016299</v>
      </c>
      <c r="G74">
        <v>0.437843337655067</v>
      </c>
      <c r="H74">
        <v>24.53</v>
      </c>
      <c r="I74">
        <v>3734.2992172321701</v>
      </c>
      <c r="J74">
        <v>0.6</v>
      </c>
      <c r="K74">
        <v>0.1</v>
      </c>
      <c r="L74">
        <v>0.4</v>
      </c>
      <c r="N74">
        <v>5.5733601375005604</v>
      </c>
      <c r="O74">
        <v>21.566798160905101</v>
      </c>
      <c r="P74">
        <v>3734.3</v>
      </c>
    </row>
    <row r="75" spans="1:16" x14ac:dyDescent="0.25">
      <c r="A75" t="s">
        <v>154</v>
      </c>
      <c r="B75" s="1">
        <v>44106</v>
      </c>
      <c r="C75" t="s">
        <v>22</v>
      </c>
      <c r="D75" t="s">
        <v>155</v>
      </c>
      <c r="E75">
        <v>0.34338274598121599</v>
      </c>
      <c r="F75">
        <v>0.12562505900859799</v>
      </c>
      <c r="G75">
        <v>0.21775768697261799</v>
      </c>
      <c r="H75">
        <v>77.78</v>
      </c>
      <c r="I75">
        <v>12511.1850621295</v>
      </c>
      <c r="J75">
        <v>0.3</v>
      </c>
      <c r="K75">
        <v>0.1</v>
      </c>
      <c r="L75">
        <v>0.2</v>
      </c>
      <c r="M75" s="37">
        <v>8.1148088402407001</v>
      </c>
      <c r="N75">
        <v>7.85654150545653</v>
      </c>
      <c r="O75">
        <v>25.285537570352901</v>
      </c>
      <c r="P75">
        <v>12511.225</v>
      </c>
    </row>
    <row r="76" spans="1:16" x14ac:dyDescent="0.25">
      <c r="A76" t="s">
        <v>156</v>
      </c>
      <c r="B76" s="1">
        <v>44106</v>
      </c>
      <c r="C76" t="s">
        <v>19</v>
      </c>
      <c r="D76" t="s">
        <v>157</v>
      </c>
      <c r="E76">
        <v>0.72876507043838501</v>
      </c>
      <c r="F76">
        <v>0.225158065557479</v>
      </c>
      <c r="G76">
        <v>0.50360700488090504</v>
      </c>
      <c r="H76">
        <v>19.2</v>
      </c>
      <c r="I76">
        <v>1890.1915301875799</v>
      </c>
      <c r="J76">
        <v>0.7</v>
      </c>
      <c r="K76">
        <v>0.2</v>
      </c>
      <c r="L76">
        <v>0.5</v>
      </c>
      <c r="N76">
        <v>-8.5466114937376396</v>
      </c>
      <c r="P76">
        <v>1890.1921</v>
      </c>
    </row>
    <row r="77" spans="1:16" x14ac:dyDescent="0.25">
      <c r="A77" t="s">
        <v>158</v>
      </c>
      <c r="B77" s="1">
        <v>44106</v>
      </c>
      <c r="C77" t="s">
        <v>25</v>
      </c>
      <c r="D77" t="s">
        <v>159</v>
      </c>
      <c r="E77">
        <v>0.42772924900054898</v>
      </c>
      <c r="F77">
        <v>8.8181301951408303E-2</v>
      </c>
      <c r="G77">
        <v>0.33954794704913999</v>
      </c>
      <c r="H77">
        <v>67.56</v>
      </c>
      <c r="I77">
        <v>5370.7265194808097</v>
      </c>
      <c r="J77">
        <v>0.4</v>
      </c>
      <c r="K77">
        <v>0</v>
      </c>
      <c r="L77">
        <v>0.3</v>
      </c>
      <c r="M77" s="37">
        <v>16.075706758311799</v>
      </c>
      <c r="N77">
        <v>14.5309801132471</v>
      </c>
      <c r="O77">
        <v>44.464402113603398</v>
      </c>
      <c r="P77">
        <v>5370.7290000000003</v>
      </c>
    </row>
    <row r="78" spans="1:16" x14ac:dyDescent="0.25">
      <c r="A78" t="s">
        <v>160</v>
      </c>
      <c r="B78" s="1">
        <v>44106</v>
      </c>
      <c r="C78" t="s">
        <v>19</v>
      </c>
      <c r="D78" t="s">
        <v>161</v>
      </c>
      <c r="E78">
        <v>0.51989239454269398</v>
      </c>
      <c r="F78">
        <v>0.25733727216720498</v>
      </c>
      <c r="G78">
        <v>0.262555122375488</v>
      </c>
      <c r="H78">
        <v>39.33</v>
      </c>
      <c r="I78">
        <v>5468.4173850207599</v>
      </c>
      <c r="J78">
        <v>0.5</v>
      </c>
      <c r="K78">
        <v>0.2</v>
      </c>
      <c r="L78">
        <v>0.2</v>
      </c>
      <c r="M78" s="37">
        <v>36.535129031261299</v>
      </c>
      <c r="N78">
        <v>28.3477721599989</v>
      </c>
      <c r="O78">
        <v>64.585522912146104</v>
      </c>
      <c r="P78">
        <v>5468.4043000000001</v>
      </c>
    </row>
    <row r="79" spans="1:16" x14ac:dyDescent="0.25">
      <c r="A79" t="s">
        <v>162</v>
      </c>
      <c r="B79" s="1">
        <v>44106</v>
      </c>
      <c r="C79" t="s">
        <v>25</v>
      </c>
      <c r="D79" t="s">
        <v>163</v>
      </c>
      <c r="E79">
        <v>0.365298122167587</v>
      </c>
      <c r="F79">
        <v>0.101747117936611</v>
      </c>
      <c r="G79">
        <v>0.26355100423097599</v>
      </c>
      <c r="H79">
        <v>168.49</v>
      </c>
      <c r="I79">
        <v>60424.517401802797</v>
      </c>
      <c r="J79">
        <v>0.3</v>
      </c>
      <c r="K79">
        <v>0.1</v>
      </c>
      <c r="L79">
        <v>0.2</v>
      </c>
      <c r="M79" s="37">
        <v>5.24985750743524</v>
      </c>
      <c r="N79">
        <v>18.806633629514302</v>
      </c>
      <c r="O79">
        <v>31.638106607397798</v>
      </c>
      <c r="P79">
        <v>60425.09</v>
      </c>
    </row>
    <row r="80" spans="1:16" x14ac:dyDescent="0.25">
      <c r="A80" t="s">
        <v>164</v>
      </c>
      <c r="B80" s="1">
        <v>44106</v>
      </c>
      <c r="C80" t="s">
        <v>22</v>
      </c>
      <c r="D80" t="s">
        <v>165</v>
      </c>
      <c r="E80">
        <v>0.49067336320876997</v>
      </c>
      <c r="F80">
        <v>0.19811968505382499</v>
      </c>
      <c r="G80">
        <v>0.29255367815494498</v>
      </c>
      <c r="H80">
        <v>30.38</v>
      </c>
      <c r="I80">
        <v>8244.5651140445807</v>
      </c>
      <c r="J80">
        <v>0.4</v>
      </c>
      <c r="K80">
        <v>0.1</v>
      </c>
      <c r="L80">
        <v>0.2</v>
      </c>
      <c r="M80" s="37">
        <v>47.062997707401102</v>
      </c>
      <c r="N80">
        <v>9.1202097111310607</v>
      </c>
      <c r="O80">
        <v>98.925041195512605</v>
      </c>
      <c r="P80">
        <v>8244.5550000000003</v>
      </c>
    </row>
    <row r="81" spans="1:16" x14ac:dyDescent="0.25">
      <c r="A81" t="s">
        <v>166</v>
      </c>
      <c r="B81" s="1">
        <v>44106</v>
      </c>
      <c r="C81" t="s">
        <v>22</v>
      </c>
      <c r="D81" t="s">
        <v>167</v>
      </c>
      <c r="E81">
        <v>0.54229432344436601</v>
      </c>
      <c r="F81">
        <v>0.122323170304298</v>
      </c>
      <c r="G81">
        <v>0.419971153140068</v>
      </c>
      <c r="H81">
        <v>16.649999999999999</v>
      </c>
      <c r="I81">
        <v>2359.6265336153601</v>
      </c>
      <c r="J81">
        <v>0.5</v>
      </c>
      <c r="K81">
        <v>0.1</v>
      </c>
      <c r="L81">
        <v>0.4</v>
      </c>
      <c r="M81" s="37">
        <v>139.13916068860999</v>
      </c>
      <c r="N81">
        <v>23.891426615423001</v>
      </c>
      <c r="O81">
        <v>31.2788098056756</v>
      </c>
      <c r="P81">
        <v>2359.6210000000001</v>
      </c>
    </row>
    <row r="82" spans="1:16" x14ac:dyDescent="0.25">
      <c r="A82" t="s">
        <v>168</v>
      </c>
      <c r="B82" s="1">
        <v>44106</v>
      </c>
      <c r="C82" t="s">
        <v>19</v>
      </c>
      <c r="D82" t="s">
        <v>169</v>
      </c>
      <c r="E82">
        <v>0.59052914381027199</v>
      </c>
      <c r="F82">
        <v>0.19989530742168399</v>
      </c>
      <c r="G82">
        <v>0.39063383638858701</v>
      </c>
      <c r="H82">
        <v>14.84</v>
      </c>
      <c r="I82">
        <v>589.93025585215901</v>
      </c>
      <c r="J82">
        <v>0.5</v>
      </c>
      <c r="K82">
        <v>0.1</v>
      </c>
      <c r="L82">
        <v>0.3</v>
      </c>
      <c r="N82">
        <v>10.6300358453047</v>
      </c>
      <c r="O82">
        <v>36.782921637967</v>
      </c>
      <c r="P82">
        <v>589.93010000000004</v>
      </c>
    </row>
    <row r="83" spans="1:16" x14ac:dyDescent="0.25">
      <c r="A83" t="s">
        <v>170</v>
      </c>
      <c r="B83" s="1">
        <v>44106</v>
      </c>
      <c r="C83" t="s">
        <v>16</v>
      </c>
      <c r="D83" t="s">
        <v>171</v>
      </c>
      <c r="E83">
        <v>0.40967452526092502</v>
      </c>
      <c r="F83">
        <v>0.104084946215152</v>
      </c>
      <c r="G83">
        <v>0.305589579045772</v>
      </c>
      <c r="H83">
        <v>56.95</v>
      </c>
      <c r="I83">
        <v>2720.9215009898198</v>
      </c>
      <c r="J83">
        <v>0.4</v>
      </c>
      <c r="K83">
        <v>0.1</v>
      </c>
      <c r="L83">
        <v>0.3</v>
      </c>
      <c r="M83" s="37">
        <v>14.449421818877999</v>
      </c>
      <c r="N83">
        <v>7.8678325302238097</v>
      </c>
      <c r="O83">
        <v>25.4163401275556</v>
      </c>
      <c r="P83">
        <v>2720.9229999999998</v>
      </c>
    </row>
    <row r="84" spans="1:16" x14ac:dyDescent="0.25">
      <c r="A84" t="s">
        <v>172</v>
      </c>
      <c r="B84" s="1">
        <v>44106</v>
      </c>
      <c r="C84" t="s">
        <v>16</v>
      </c>
      <c r="D84" t="s">
        <v>173</v>
      </c>
      <c r="E84">
        <v>0.42870184779167098</v>
      </c>
      <c r="F84">
        <v>0.117300145328044</v>
      </c>
      <c r="G84">
        <v>0.31140170246362597</v>
      </c>
      <c r="H84">
        <v>19.149999999999999</v>
      </c>
      <c r="I84">
        <v>1242.83500446319</v>
      </c>
      <c r="J84">
        <v>0.4</v>
      </c>
      <c r="K84">
        <v>0.1</v>
      </c>
      <c r="L84">
        <v>0.3</v>
      </c>
      <c r="M84" s="37">
        <v>4.7232187440378999</v>
      </c>
      <c r="N84">
        <v>2.3880679081706702</v>
      </c>
      <c r="O84">
        <v>10.2590728685936</v>
      </c>
      <c r="P84">
        <v>1242.835</v>
      </c>
    </row>
    <row r="85" spans="1:16" x14ac:dyDescent="0.25">
      <c r="A85" t="s">
        <v>174</v>
      </c>
      <c r="B85" s="1">
        <v>44106</v>
      </c>
      <c r="C85" t="s">
        <v>25</v>
      </c>
      <c r="D85" t="s">
        <v>175</v>
      </c>
      <c r="E85">
        <v>0.53242164850234897</v>
      </c>
      <c r="F85">
        <v>0.18036217987537301</v>
      </c>
      <c r="G85">
        <v>0.35205946862697601</v>
      </c>
      <c r="H85">
        <v>74.94</v>
      </c>
      <c r="I85">
        <v>34220.283634364598</v>
      </c>
      <c r="J85">
        <v>0.5</v>
      </c>
      <c r="K85">
        <v>0.1</v>
      </c>
      <c r="L85">
        <v>0.3</v>
      </c>
      <c r="M85" s="37">
        <v>56.840086418675199</v>
      </c>
      <c r="N85">
        <v>16.035047193506401</v>
      </c>
      <c r="O85">
        <v>20.451134559783501</v>
      </c>
      <c r="P85">
        <v>34220.300000000003</v>
      </c>
    </row>
    <row r="86" spans="1:16" x14ac:dyDescent="0.25">
      <c r="A86" t="s">
        <v>176</v>
      </c>
      <c r="B86" s="1">
        <v>44106</v>
      </c>
      <c r="C86" t="s">
        <v>16</v>
      </c>
      <c r="D86" t="s">
        <v>177</v>
      </c>
      <c r="E86">
        <v>0.723091900348663</v>
      </c>
      <c r="F86">
        <v>8.5468232631683294E-2</v>
      </c>
      <c r="G86">
        <v>0.63762366771697998</v>
      </c>
      <c r="H86">
        <v>16.62</v>
      </c>
      <c r="I86">
        <v>459.935274346131</v>
      </c>
      <c r="J86">
        <v>0.7</v>
      </c>
      <c r="K86">
        <v>0</v>
      </c>
      <c r="L86">
        <v>0.6</v>
      </c>
      <c r="P86">
        <v>459.93524000000002</v>
      </c>
    </row>
    <row r="87" spans="1:16" x14ac:dyDescent="0.25">
      <c r="A87" t="s">
        <v>731</v>
      </c>
      <c r="B87" s="1">
        <v>44106</v>
      </c>
      <c r="C87" t="s">
        <v>19</v>
      </c>
      <c r="D87" t="s">
        <v>732</v>
      </c>
      <c r="E87">
        <v>0.65914058685302701</v>
      </c>
      <c r="F87">
        <v>0.13668091595172799</v>
      </c>
      <c r="G87">
        <v>0.52245967090129797</v>
      </c>
      <c r="H87">
        <v>13.92</v>
      </c>
      <c r="I87">
        <v>391.90587647660499</v>
      </c>
      <c r="J87">
        <v>0.6</v>
      </c>
      <c r="K87">
        <v>0.1</v>
      </c>
      <c r="L87">
        <v>0.5</v>
      </c>
      <c r="N87">
        <v>5.8647031396117297</v>
      </c>
      <c r="P87">
        <v>391.90645999999998</v>
      </c>
    </row>
    <row r="88" spans="1:16" x14ac:dyDescent="0.25">
      <c r="A88" t="s">
        <v>178</v>
      </c>
      <c r="B88" s="1">
        <v>44106</v>
      </c>
      <c r="C88" t="s">
        <v>25</v>
      </c>
      <c r="D88" t="s">
        <v>179</v>
      </c>
      <c r="E88">
        <v>0.44528087973594599</v>
      </c>
      <c r="F88">
        <v>0.13159929215908001</v>
      </c>
      <c r="G88">
        <v>0.31368158757686598</v>
      </c>
      <c r="H88">
        <v>107.34</v>
      </c>
      <c r="I88">
        <v>25329.225439555899</v>
      </c>
      <c r="J88">
        <v>0.4</v>
      </c>
      <c r="K88">
        <v>0.1</v>
      </c>
      <c r="L88">
        <v>0.3</v>
      </c>
      <c r="M88" s="37">
        <v>33.071659341597801</v>
      </c>
      <c r="N88">
        <v>23.170352815238001</v>
      </c>
      <c r="O88">
        <v>38.832523700438998</v>
      </c>
      <c r="P88">
        <v>25329.234</v>
      </c>
    </row>
    <row r="89" spans="1:16" x14ac:dyDescent="0.25">
      <c r="A89" t="s">
        <v>180</v>
      </c>
      <c r="B89" s="1">
        <v>44106</v>
      </c>
      <c r="C89" t="s">
        <v>25</v>
      </c>
      <c r="D89" t="s">
        <v>181</v>
      </c>
      <c r="E89">
        <v>0.369680225849151</v>
      </c>
      <c r="F89">
        <v>0.141582861542701</v>
      </c>
      <c r="G89">
        <v>0.228097364306449</v>
      </c>
      <c r="H89">
        <v>88.3</v>
      </c>
      <c r="I89">
        <v>604.15497936690394</v>
      </c>
      <c r="J89">
        <v>0.3</v>
      </c>
      <c r="K89">
        <v>0.1</v>
      </c>
      <c r="L89">
        <v>0.2</v>
      </c>
      <c r="P89">
        <v>604.15480000000002</v>
      </c>
    </row>
    <row r="90" spans="1:16" x14ac:dyDescent="0.25">
      <c r="A90" t="s">
        <v>182</v>
      </c>
      <c r="B90" s="1">
        <v>44106</v>
      </c>
      <c r="C90" t="s">
        <v>16</v>
      </c>
      <c r="D90" t="s">
        <v>183</v>
      </c>
      <c r="E90">
        <v>0.494380503892898</v>
      </c>
      <c r="F90">
        <v>0.20474018156528401</v>
      </c>
      <c r="G90">
        <v>0.289640322327613</v>
      </c>
      <c r="H90">
        <v>14.4</v>
      </c>
      <c r="I90">
        <v>267.66921593164801</v>
      </c>
      <c r="J90">
        <v>0.4</v>
      </c>
      <c r="K90">
        <v>0.2</v>
      </c>
      <c r="L90">
        <v>0.2</v>
      </c>
      <c r="M90" s="37">
        <v>20.281776673012899</v>
      </c>
      <c r="N90">
        <v>8.6352818488618599</v>
      </c>
      <c r="O90">
        <v>21.254175310379299</v>
      </c>
      <c r="P90">
        <v>267.66863999999998</v>
      </c>
    </row>
    <row r="91" spans="1:16" x14ac:dyDescent="0.25">
      <c r="A91" t="s">
        <v>184</v>
      </c>
      <c r="B91" s="1">
        <v>44106</v>
      </c>
      <c r="C91" t="s">
        <v>19</v>
      </c>
      <c r="D91" t="s">
        <v>185</v>
      </c>
      <c r="E91">
        <v>0.49610430002212502</v>
      </c>
      <c r="F91">
        <v>0.248551875352859</v>
      </c>
      <c r="G91">
        <v>0.247552424669265</v>
      </c>
      <c r="H91">
        <v>29.16</v>
      </c>
      <c r="I91">
        <v>519.10665232818303</v>
      </c>
      <c r="J91">
        <v>0.4</v>
      </c>
      <c r="K91">
        <v>0.2</v>
      </c>
      <c r="L91">
        <v>0.2</v>
      </c>
      <c r="M91" s="37">
        <v>16.273758444253399</v>
      </c>
      <c r="N91">
        <v>8.3027100854697107</v>
      </c>
      <c r="O91">
        <v>-9.4744253542249695</v>
      </c>
      <c r="P91">
        <v>519.10630000000003</v>
      </c>
    </row>
    <row r="92" spans="1:16" x14ac:dyDescent="0.25">
      <c r="A92" t="s">
        <v>186</v>
      </c>
      <c r="B92" s="1">
        <v>44106</v>
      </c>
      <c r="C92" t="s">
        <v>19</v>
      </c>
      <c r="D92" t="s">
        <v>187</v>
      </c>
      <c r="E92">
        <v>0.79961109161376898</v>
      </c>
      <c r="F92">
        <v>0.14008568227291099</v>
      </c>
      <c r="G92">
        <v>0.65952540934085802</v>
      </c>
      <c r="H92">
        <v>11.75</v>
      </c>
      <c r="I92">
        <v>370.295191764832</v>
      </c>
      <c r="J92">
        <v>0.7</v>
      </c>
      <c r="K92">
        <v>0.1</v>
      </c>
      <c r="L92">
        <v>0.6</v>
      </c>
      <c r="N92">
        <v>7.3219154593956404</v>
      </c>
      <c r="P92">
        <v>370.29538000000002</v>
      </c>
    </row>
    <row r="93" spans="1:16" x14ac:dyDescent="0.25">
      <c r="A93" t="s">
        <v>188</v>
      </c>
      <c r="B93" s="1">
        <v>44106</v>
      </c>
      <c r="C93" t="s">
        <v>19</v>
      </c>
      <c r="D93" t="s">
        <v>189</v>
      </c>
      <c r="E93">
        <v>0.76741337776184004</v>
      </c>
      <c r="F93">
        <v>0.193535432219505</v>
      </c>
      <c r="G93">
        <v>0.57387794554233496</v>
      </c>
      <c r="H93">
        <v>11.49</v>
      </c>
      <c r="I93">
        <v>379.82982237455099</v>
      </c>
      <c r="J93">
        <v>0.7</v>
      </c>
      <c r="K93">
        <v>0.1</v>
      </c>
      <c r="L93">
        <v>0.5</v>
      </c>
      <c r="N93">
        <v>0.98035788905440702</v>
      </c>
      <c r="P93">
        <v>379.82952999999998</v>
      </c>
    </row>
    <row r="94" spans="1:16" x14ac:dyDescent="0.25">
      <c r="A94" t="s">
        <v>190</v>
      </c>
      <c r="B94" s="1">
        <v>44106</v>
      </c>
      <c r="C94" t="s">
        <v>25</v>
      </c>
      <c r="D94" t="s">
        <v>191</v>
      </c>
      <c r="E94">
        <v>0.30364903807639998</v>
      </c>
      <c r="F94">
        <v>0.26423177123069702</v>
      </c>
      <c r="G94">
        <v>3.9417266845703097E-2</v>
      </c>
      <c r="H94">
        <v>60.92</v>
      </c>
      <c r="I94">
        <v>18667.175444785498</v>
      </c>
      <c r="J94">
        <v>0.3</v>
      </c>
      <c r="K94">
        <v>0.2</v>
      </c>
      <c r="L94">
        <v>0</v>
      </c>
      <c r="M94" s="37">
        <v>36.9871843837876</v>
      </c>
      <c r="N94">
        <v>14.6258791746772</v>
      </c>
      <c r="O94">
        <v>3.0294299348104201</v>
      </c>
      <c r="P94">
        <v>18667.166000000001</v>
      </c>
    </row>
    <row r="95" spans="1:16" x14ac:dyDescent="0.25">
      <c r="A95" t="s">
        <v>719</v>
      </c>
      <c r="B95" s="1">
        <v>44106</v>
      </c>
      <c r="C95" t="s">
        <v>25</v>
      </c>
      <c r="D95" t="s">
        <v>720</v>
      </c>
      <c r="E95">
        <v>0.58949750661849898</v>
      </c>
      <c r="F95">
        <v>9.6202380955219199E-2</v>
      </c>
      <c r="G95">
        <v>0.49329512566327999</v>
      </c>
      <c r="H95">
        <v>25.54</v>
      </c>
      <c r="I95">
        <v>10798.2029566611</v>
      </c>
      <c r="J95">
        <v>0.5</v>
      </c>
      <c r="K95">
        <v>0</v>
      </c>
      <c r="L95">
        <v>0.4</v>
      </c>
      <c r="M95" s="37">
        <v>25.387323428382899</v>
      </c>
      <c r="N95">
        <v>-3.81540837996749</v>
      </c>
      <c r="O95">
        <v>-16.9169511143484</v>
      </c>
      <c r="P95">
        <v>10798.21</v>
      </c>
    </row>
    <row r="96" spans="1:16" x14ac:dyDescent="0.25">
      <c r="A96" t="s">
        <v>192</v>
      </c>
      <c r="B96" s="1">
        <v>44106</v>
      </c>
      <c r="C96" t="s">
        <v>25</v>
      </c>
      <c r="D96" t="s">
        <v>193</v>
      </c>
      <c r="E96">
        <v>0.51733160018920898</v>
      </c>
      <c r="F96">
        <v>0.165448978543281</v>
      </c>
      <c r="G96">
        <v>0.35188262164592699</v>
      </c>
      <c r="H96">
        <v>51.68</v>
      </c>
      <c r="I96">
        <v>36169.855643274299</v>
      </c>
      <c r="J96">
        <v>0.5</v>
      </c>
      <c r="K96">
        <v>0.1</v>
      </c>
      <c r="L96">
        <v>0.3</v>
      </c>
      <c r="M96" s="37">
        <v>52.664511183497403</v>
      </c>
      <c r="N96">
        <v>23.159517034123098</v>
      </c>
      <c r="O96">
        <v>28.179293344989102</v>
      </c>
      <c r="P96">
        <v>36169.847999999998</v>
      </c>
    </row>
    <row r="97" spans="1:16" x14ac:dyDescent="0.25">
      <c r="A97" t="s">
        <v>194</v>
      </c>
      <c r="B97" s="1">
        <v>44106</v>
      </c>
      <c r="C97" t="s">
        <v>25</v>
      </c>
      <c r="D97" t="s">
        <v>195</v>
      </c>
      <c r="E97">
        <v>0.65666544437408403</v>
      </c>
      <c r="F97">
        <v>0.16733182966709101</v>
      </c>
      <c r="G97">
        <v>0.48933361470699299</v>
      </c>
      <c r="H97">
        <v>21.35</v>
      </c>
      <c r="I97">
        <v>659.98315731527703</v>
      </c>
      <c r="J97">
        <v>0.6</v>
      </c>
      <c r="K97">
        <v>0.1</v>
      </c>
      <c r="L97">
        <v>0.4</v>
      </c>
      <c r="N97">
        <v>33.681975986043398</v>
      </c>
      <c r="O97">
        <v>-16.186175468742402</v>
      </c>
      <c r="P97">
        <v>659.98400000000004</v>
      </c>
    </row>
    <row r="98" spans="1:16" x14ac:dyDescent="0.25">
      <c r="A98" t="s">
        <v>196</v>
      </c>
      <c r="B98" s="1">
        <v>44106</v>
      </c>
      <c r="C98" t="s">
        <v>25</v>
      </c>
      <c r="D98" t="s">
        <v>197</v>
      </c>
      <c r="E98">
        <v>0.46039739251136702</v>
      </c>
      <c r="F98">
        <v>0.110484786331653</v>
      </c>
      <c r="G98">
        <v>0.34991260617971398</v>
      </c>
      <c r="H98">
        <v>39.04</v>
      </c>
      <c r="I98">
        <v>1223.46679749036</v>
      </c>
      <c r="J98">
        <v>0.4</v>
      </c>
      <c r="K98">
        <v>0.1</v>
      </c>
      <c r="L98">
        <v>0.3</v>
      </c>
      <c r="M98" s="37">
        <v>43.431611675578701</v>
      </c>
      <c r="N98">
        <v>22.532747032194401</v>
      </c>
      <c r="O98">
        <v>40.8569755022503</v>
      </c>
      <c r="P98">
        <v>1223.4667999999999</v>
      </c>
    </row>
    <row r="99" spans="1:16" x14ac:dyDescent="0.25">
      <c r="A99" t="s">
        <v>198</v>
      </c>
      <c r="B99" s="1">
        <v>44106</v>
      </c>
      <c r="C99" t="s">
        <v>25</v>
      </c>
      <c r="D99" t="s">
        <v>199</v>
      </c>
      <c r="E99">
        <v>0.54835462570190396</v>
      </c>
      <c r="F99">
        <v>0.126957982778549</v>
      </c>
      <c r="G99">
        <v>0.42139664292335499</v>
      </c>
      <c r="H99">
        <v>92.41</v>
      </c>
      <c r="I99">
        <v>4832.0285794351803</v>
      </c>
      <c r="J99">
        <v>0.5</v>
      </c>
      <c r="K99">
        <v>0.1</v>
      </c>
      <c r="L99">
        <v>0.4</v>
      </c>
      <c r="M99" s="37">
        <v>68.3134127727796</v>
      </c>
      <c r="N99">
        <v>31.644884248811</v>
      </c>
      <c r="O99">
        <v>20.980915645305899</v>
      </c>
      <c r="P99">
        <v>4832.027</v>
      </c>
    </row>
    <row r="100" spans="1:16" x14ac:dyDescent="0.25">
      <c r="A100" t="s">
        <v>200</v>
      </c>
      <c r="B100" s="1">
        <v>44106</v>
      </c>
      <c r="C100" t="s">
        <v>19</v>
      </c>
      <c r="D100" t="s">
        <v>201</v>
      </c>
      <c r="E100">
        <v>0.52273297309875399</v>
      </c>
      <c r="F100">
        <v>0.215667054057121</v>
      </c>
      <c r="G100">
        <v>0.307065919041633</v>
      </c>
      <c r="H100">
        <v>28.17</v>
      </c>
      <c r="I100">
        <v>738.22429389618299</v>
      </c>
      <c r="J100">
        <v>0.5</v>
      </c>
      <c r="K100">
        <v>0.2</v>
      </c>
      <c r="L100">
        <v>0.3</v>
      </c>
      <c r="N100">
        <v>38.290958001967901</v>
      </c>
      <c r="O100">
        <v>11.4192708333333</v>
      </c>
      <c r="P100">
        <v>738.22299999999996</v>
      </c>
    </row>
    <row r="101" spans="1:16" x14ac:dyDescent="0.25">
      <c r="A101" t="s">
        <v>202</v>
      </c>
      <c r="B101" s="1">
        <v>44106</v>
      </c>
      <c r="C101" t="s">
        <v>25</v>
      </c>
      <c r="D101" t="s">
        <v>203</v>
      </c>
      <c r="E101">
        <v>0.418726176023483</v>
      </c>
      <c r="F101">
        <v>6.9803133606910706E-2</v>
      </c>
      <c r="G101">
        <v>0.34892304241657202</v>
      </c>
      <c r="H101">
        <v>158.96</v>
      </c>
      <c r="I101">
        <v>19306.877205219698</v>
      </c>
      <c r="J101">
        <v>0.4</v>
      </c>
      <c r="K101">
        <v>0</v>
      </c>
      <c r="L101">
        <v>0.3</v>
      </c>
      <c r="M101" s="37">
        <v>14.484047521968</v>
      </c>
      <c r="N101">
        <v>5.6183683932695203</v>
      </c>
      <c r="O101">
        <v>21.9103311093283</v>
      </c>
      <c r="P101">
        <v>19306.805</v>
      </c>
    </row>
    <row r="102" spans="1:16" x14ac:dyDescent="0.25">
      <c r="A102" t="s">
        <v>204</v>
      </c>
      <c r="B102" s="1">
        <v>44106</v>
      </c>
      <c r="C102" t="s">
        <v>19</v>
      </c>
      <c r="D102" t="s">
        <v>205</v>
      </c>
      <c r="E102">
        <v>0.52445054054260198</v>
      </c>
      <c r="F102">
        <v>0.23812147974967901</v>
      </c>
      <c r="G102">
        <v>0.28632906079292297</v>
      </c>
      <c r="H102">
        <v>27.83</v>
      </c>
      <c r="I102">
        <v>896.92298460169695</v>
      </c>
      <c r="J102">
        <v>0.5</v>
      </c>
      <c r="K102">
        <v>0.2</v>
      </c>
      <c r="L102">
        <v>0.2</v>
      </c>
      <c r="N102">
        <v>11.4313963635459</v>
      </c>
      <c r="P102">
        <v>896.92193999999995</v>
      </c>
    </row>
    <row r="103" spans="1:16" x14ac:dyDescent="0.25">
      <c r="A103" t="s">
        <v>206</v>
      </c>
      <c r="B103" s="1">
        <v>44106</v>
      </c>
      <c r="C103" t="s">
        <v>22</v>
      </c>
      <c r="D103" t="s">
        <v>207</v>
      </c>
      <c r="E103">
        <v>0.36556148529052701</v>
      </c>
      <c r="F103">
        <v>0.13598731160163799</v>
      </c>
      <c r="G103">
        <v>0.22957417368888799</v>
      </c>
      <c r="H103">
        <v>30.74</v>
      </c>
      <c r="I103">
        <v>899.79035459037902</v>
      </c>
      <c r="J103">
        <v>0.3</v>
      </c>
      <c r="K103">
        <v>0.1</v>
      </c>
      <c r="L103">
        <v>0.2</v>
      </c>
      <c r="M103" s="37">
        <v>10.7758008671338</v>
      </c>
      <c r="N103">
        <v>4.2165618779140699</v>
      </c>
      <c r="O103">
        <v>29.8282955932482</v>
      </c>
      <c r="P103">
        <v>899.79049999999995</v>
      </c>
    </row>
    <row r="104" spans="1:16" x14ac:dyDescent="0.25">
      <c r="A104" t="s">
        <v>208</v>
      </c>
      <c r="B104" s="1">
        <v>44106</v>
      </c>
      <c r="C104" t="s">
        <v>25</v>
      </c>
      <c r="D104" t="s">
        <v>209</v>
      </c>
      <c r="E104">
        <v>0.45460620522499001</v>
      </c>
      <c r="F104">
        <v>6.8166628479957497E-2</v>
      </c>
      <c r="G104">
        <v>0.38643957674503299</v>
      </c>
      <c r="H104">
        <v>77.12</v>
      </c>
      <c r="I104">
        <v>4146.9341003272602</v>
      </c>
      <c r="J104">
        <v>0.4</v>
      </c>
      <c r="K104">
        <v>0</v>
      </c>
      <c r="L104">
        <v>0.3</v>
      </c>
      <c r="M104" s="37">
        <v>32.532127148936297</v>
      </c>
      <c r="N104">
        <v>18.2421115778616</v>
      </c>
      <c r="O104">
        <v>35.498521761059202</v>
      </c>
      <c r="P104">
        <v>4146.9350000000004</v>
      </c>
    </row>
    <row r="105" spans="1:16" x14ac:dyDescent="0.25">
      <c r="A105" t="s">
        <v>210</v>
      </c>
      <c r="B105" s="1">
        <v>44106</v>
      </c>
      <c r="C105" t="s">
        <v>19</v>
      </c>
      <c r="D105" t="s">
        <v>211</v>
      </c>
      <c r="E105">
        <v>0.72826153039932195</v>
      </c>
      <c r="F105">
        <v>0.222519621253013</v>
      </c>
      <c r="G105">
        <v>0.50574190914630801</v>
      </c>
      <c r="H105">
        <v>15.85</v>
      </c>
      <c r="I105">
        <v>241.21007379276199</v>
      </c>
      <c r="J105">
        <v>0.7</v>
      </c>
      <c r="K105">
        <v>0.2</v>
      </c>
      <c r="L105">
        <v>0.5</v>
      </c>
      <c r="P105">
        <v>241.21005</v>
      </c>
    </row>
    <row r="106" spans="1:16" x14ac:dyDescent="0.25">
      <c r="A106" t="s">
        <v>212</v>
      </c>
      <c r="B106" s="1">
        <v>44106</v>
      </c>
      <c r="C106" t="s">
        <v>22</v>
      </c>
      <c r="D106" t="s">
        <v>213</v>
      </c>
      <c r="E106">
        <v>0.42285123467445301</v>
      </c>
      <c r="F106">
        <v>0.115021772682666</v>
      </c>
      <c r="G106">
        <v>0.30782946199178601</v>
      </c>
      <c r="H106">
        <v>213.25</v>
      </c>
      <c r="I106">
        <v>9849.8187170028705</v>
      </c>
      <c r="J106">
        <v>0.4</v>
      </c>
      <c r="K106">
        <v>0.1</v>
      </c>
      <c r="L106">
        <v>0.3</v>
      </c>
      <c r="M106" s="37">
        <v>16.973429682109199</v>
      </c>
      <c r="N106">
        <v>12.1090863274343</v>
      </c>
      <c r="O106">
        <v>21.021511714180001</v>
      </c>
      <c r="P106">
        <v>9931.1380000000008</v>
      </c>
    </row>
    <row r="107" spans="1:16" x14ac:dyDescent="0.25">
      <c r="A107" t="s">
        <v>214</v>
      </c>
      <c r="B107" s="1">
        <v>44106</v>
      </c>
      <c r="C107" t="s">
        <v>22</v>
      </c>
      <c r="D107" t="s">
        <v>215</v>
      </c>
      <c r="E107">
        <v>0.35900977253913802</v>
      </c>
      <c r="F107">
        <v>0.19526106119155801</v>
      </c>
      <c r="G107">
        <v>0.16374871134757901</v>
      </c>
      <c r="H107">
        <v>164.37</v>
      </c>
      <c r="I107">
        <v>3061.3046300532301</v>
      </c>
      <c r="J107">
        <v>0.3</v>
      </c>
      <c r="K107">
        <v>0.1</v>
      </c>
      <c r="L107">
        <v>0.1</v>
      </c>
      <c r="M107" s="37">
        <v>12.981049215527401</v>
      </c>
      <c r="N107">
        <v>17.8717529921642</v>
      </c>
      <c r="O107">
        <v>6.2586450524559902</v>
      </c>
      <c r="P107">
        <v>3641.5482999999999</v>
      </c>
    </row>
    <row r="108" spans="1:16" x14ac:dyDescent="0.25">
      <c r="A108" t="s">
        <v>216</v>
      </c>
      <c r="B108" s="1">
        <v>44106</v>
      </c>
      <c r="C108" t="s">
        <v>25</v>
      </c>
      <c r="D108" t="s">
        <v>217</v>
      </c>
      <c r="E108">
        <v>0.35877111554145802</v>
      </c>
      <c r="F108">
        <v>0.19892454147338801</v>
      </c>
      <c r="G108">
        <v>0.15984657406806899</v>
      </c>
      <c r="H108">
        <v>39.69</v>
      </c>
      <c r="I108">
        <v>4462.0806899551799</v>
      </c>
      <c r="J108">
        <v>0.3</v>
      </c>
      <c r="K108">
        <v>0.1</v>
      </c>
      <c r="L108">
        <v>0.1</v>
      </c>
      <c r="M108" s="37">
        <v>27.135655243756698</v>
      </c>
      <c r="N108">
        <v>30.3493136008384</v>
      </c>
      <c r="O108">
        <v>8.6375596862148996</v>
      </c>
      <c r="P108">
        <v>4462.0684000000001</v>
      </c>
    </row>
    <row r="109" spans="1:16" x14ac:dyDescent="0.25">
      <c r="A109" t="s">
        <v>733</v>
      </c>
      <c r="B109" s="1">
        <v>44106</v>
      </c>
      <c r="C109" t="s">
        <v>16</v>
      </c>
      <c r="D109" t="s">
        <v>734</v>
      </c>
      <c r="E109">
        <v>0.239634528756141</v>
      </c>
      <c r="F109">
        <v>0.196183696389198</v>
      </c>
      <c r="G109">
        <v>4.3450832366943297E-2</v>
      </c>
      <c r="H109">
        <v>49.26</v>
      </c>
      <c r="I109">
        <v>10891.2070373443</v>
      </c>
      <c r="J109">
        <v>0.2</v>
      </c>
      <c r="K109">
        <v>0.1</v>
      </c>
      <c r="L109">
        <v>0</v>
      </c>
      <c r="M109" s="37">
        <v>21.8062627288469</v>
      </c>
      <c r="N109">
        <v>35.216432938912199</v>
      </c>
      <c r="O109">
        <v>6.3451050423817801</v>
      </c>
      <c r="P109">
        <v>10891.188</v>
      </c>
    </row>
    <row r="110" spans="1:16" x14ac:dyDescent="0.25">
      <c r="A110" t="s">
        <v>218</v>
      </c>
      <c r="B110" s="1">
        <v>44106</v>
      </c>
      <c r="C110" t="s">
        <v>16</v>
      </c>
      <c r="D110" t="s">
        <v>219</v>
      </c>
      <c r="E110">
        <v>0.38240802288055398</v>
      </c>
      <c r="F110">
        <v>0.198354631662368</v>
      </c>
      <c r="G110">
        <v>0.18405339121818501</v>
      </c>
      <c r="H110">
        <v>39.36</v>
      </c>
      <c r="I110">
        <v>4493.86032359209</v>
      </c>
      <c r="J110">
        <v>0.3</v>
      </c>
      <c r="K110">
        <v>0.1</v>
      </c>
      <c r="L110">
        <v>0.1</v>
      </c>
      <c r="M110" s="37">
        <v>-3.5349949100131002</v>
      </c>
      <c r="N110">
        <v>10.2057454634172</v>
      </c>
      <c r="O110">
        <v>19.856926343210802</v>
      </c>
      <c r="P110">
        <v>4512.1405999999997</v>
      </c>
    </row>
    <row r="111" spans="1:16" x14ac:dyDescent="0.25">
      <c r="A111" t="s">
        <v>220</v>
      </c>
      <c r="B111" s="1">
        <v>44106</v>
      </c>
      <c r="C111" t="s">
        <v>16</v>
      </c>
      <c r="D111" t="s">
        <v>221</v>
      </c>
      <c r="E111">
        <v>0.393083065748214</v>
      </c>
      <c r="F111">
        <v>0.17994704842567399</v>
      </c>
      <c r="G111">
        <v>0.21313601732254001</v>
      </c>
      <c r="H111">
        <v>69.010000000000005</v>
      </c>
      <c r="I111">
        <v>2801.1739127382998</v>
      </c>
      <c r="J111">
        <v>0.3</v>
      </c>
      <c r="K111">
        <v>0.1</v>
      </c>
      <c r="L111">
        <v>0.2</v>
      </c>
      <c r="M111" s="37">
        <v>11.0444368039397</v>
      </c>
      <c r="N111">
        <v>25.754309655114799</v>
      </c>
      <c r="O111">
        <v>55.113798038230499</v>
      </c>
      <c r="P111">
        <v>2801.1714000000002</v>
      </c>
    </row>
    <row r="112" spans="1:16" x14ac:dyDescent="0.25">
      <c r="A112" t="s">
        <v>222</v>
      </c>
      <c r="B112" s="1">
        <v>44106</v>
      </c>
      <c r="C112" t="s">
        <v>19</v>
      </c>
      <c r="D112" t="s">
        <v>223</v>
      </c>
      <c r="E112">
        <v>0.37285760045051503</v>
      </c>
      <c r="F112">
        <v>0.193654865026474</v>
      </c>
      <c r="G112">
        <v>0.179202735424041</v>
      </c>
      <c r="H112">
        <v>33.57</v>
      </c>
      <c r="I112">
        <v>4749.7113591043699</v>
      </c>
      <c r="J112">
        <v>0.3</v>
      </c>
      <c r="K112">
        <v>0.1</v>
      </c>
      <c r="L112">
        <v>0.1</v>
      </c>
      <c r="M112" s="37">
        <v>24.236387956660799</v>
      </c>
      <c r="N112">
        <v>18.842638985385399</v>
      </c>
      <c r="O112">
        <v>43.8625540594333</v>
      </c>
      <c r="P112">
        <v>4749.7187999999996</v>
      </c>
    </row>
    <row r="113" spans="1:16" x14ac:dyDescent="0.25">
      <c r="A113" t="s">
        <v>224</v>
      </c>
      <c r="B113" s="1">
        <v>44106</v>
      </c>
      <c r="C113" t="s">
        <v>25</v>
      </c>
      <c r="D113" t="s">
        <v>225</v>
      </c>
      <c r="E113">
        <v>0.63355821371078402</v>
      </c>
      <c r="F113">
        <v>0.16264258325099901</v>
      </c>
      <c r="G113">
        <v>0.47091563045978502</v>
      </c>
      <c r="H113">
        <v>5</v>
      </c>
      <c r="I113">
        <v>260.48795700073202</v>
      </c>
      <c r="J113">
        <v>0.6</v>
      </c>
      <c r="K113">
        <v>0.1</v>
      </c>
      <c r="L113">
        <v>0.4</v>
      </c>
      <c r="M113" s="37">
        <v>-27.919863597612999</v>
      </c>
      <c r="N113">
        <v>4.2398959474336602</v>
      </c>
      <c r="O113">
        <v>-27.922857831371999</v>
      </c>
      <c r="P113">
        <v>275.33886999999999</v>
      </c>
    </row>
    <row r="114" spans="1:16" x14ac:dyDescent="0.25">
      <c r="A114" t="s">
        <v>226</v>
      </c>
      <c r="B114" s="1">
        <v>44106</v>
      </c>
      <c r="C114" t="s">
        <v>22</v>
      </c>
      <c r="D114" t="s">
        <v>227</v>
      </c>
      <c r="E114">
        <v>0.45515477657318099</v>
      </c>
      <c r="F114">
        <v>0.18880981206893899</v>
      </c>
      <c r="G114">
        <v>0.266344964504241</v>
      </c>
      <c r="H114">
        <v>16.829999999999998</v>
      </c>
      <c r="I114">
        <v>903.67997122233601</v>
      </c>
      <c r="J114">
        <v>0.4</v>
      </c>
      <c r="K114">
        <v>0.1</v>
      </c>
      <c r="L114">
        <v>0.2</v>
      </c>
      <c r="M114" s="37">
        <v>23.101972243232201</v>
      </c>
      <c r="N114">
        <v>55.512185648850597</v>
      </c>
      <c r="O114">
        <v>31.765277413409599</v>
      </c>
      <c r="P114">
        <v>903.67993000000001</v>
      </c>
    </row>
    <row r="115" spans="1:16" x14ac:dyDescent="0.25">
      <c r="A115" t="s">
        <v>228</v>
      </c>
      <c r="B115" s="1">
        <v>44106</v>
      </c>
      <c r="C115" t="s">
        <v>19</v>
      </c>
      <c r="D115" t="s">
        <v>229</v>
      </c>
      <c r="E115">
        <v>0.46233966946601801</v>
      </c>
      <c r="F115">
        <v>0.108345322310924</v>
      </c>
      <c r="G115">
        <v>0.35399434715509398</v>
      </c>
      <c r="H115">
        <v>31.04</v>
      </c>
      <c r="I115">
        <v>1767.5412276708801</v>
      </c>
      <c r="J115">
        <v>0.4</v>
      </c>
      <c r="K115">
        <v>0.1</v>
      </c>
      <c r="L115">
        <v>0.3</v>
      </c>
      <c r="M115" s="37">
        <v>48.422135122527799</v>
      </c>
      <c r="N115">
        <v>12.7513927410739</v>
      </c>
      <c r="O115">
        <v>31.3542307787346</v>
      </c>
      <c r="P115">
        <v>1767.5418999999999</v>
      </c>
    </row>
    <row r="116" spans="1:16" x14ac:dyDescent="0.25">
      <c r="A116" t="s">
        <v>230</v>
      </c>
      <c r="B116" s="1">
        <v>44106</v>
      </c>
      <c r="C116" t="s">
        <v>19</v>
      </c>
      <c r="D116" t="s">
        <v>231</v>
      </c>
      <c r="E116">
        <v>0.33654570579528797</v>
      </c>
      <c r="F116">
        <v>0.25414118170738198</v>
      </c>
      <c r="G116">
        <v>8.2404524087905801E-2</v>
      </c>
      <c r="H116">
        <v>26.46</v>
      </c>
      <c r="I116">
        <v>1231.76835154533</v>
      </c>
      <c r="J116">
        <v>0.3</v>
      </c>
      <c r="K116">
        <v>0.2</v>
      </c>
      <c r="L116">
        <v>0</v>
      </c>
      <c r="N116">
        <v>-5.9437508256784497</v>
      </c>
      <c r="O116">
        <v>-16.599190283400802</v>
      </c>
      <c r="P116">
        <v>1231.7686000000001</v>
      </c>
    </row>
    <row r="117" spans="1:16" x14ac:dyDescent="0.25">
      <c r="A117" t="s">
        <v>232</v>
      </c>
      <c r="B117" s="1">
        <v>44106</v>
      </c>
      <c r="C117" t="s">
        <v>19</v>
      </c>
      <c r="D117" t="s">
        <v>233</v>
      </c>
      <c r="E117">
        <v>0.83190137147903398</v>
      </c>
      <c r="F117">
        <v>0.147944450378417</v>
      </c>
      <c r="G117">
        <v>0.68395692110061601</v>
      </c>
      <c r="H117">
        <v>5.65</v>
      </c>
      <c r="I117">
        <v>1232.5906786115299</v>
      </c>
      <c r="J117">
        <v>0.8</v>
      </c>
      <c r="K117">
        <v>0.1</v>
      </c>
      <c r="L117">
        <v>0.6</v>
      </c>
      <c r="N117">
        <v>22.5549303153125</v>
      </c>
      <c r="P117">
        <v>1232.5927999999999</v>
      </c>
    </row>
    <row r="118" spans="1:16" x14ac:dyDescent="0.25">
      <c r="A118" t="s">
        <v>234</v>
      </c>
      <c r="B118" s="1">
        <v>44106</v>
      </c>
      <c r="C118" t="s">
        <v>19</v>
      </c>
      <c r="D118" t="s">
        <v>235</v>
      </c>
      <c r="E118">
        <v>0.60252606868743896</v>
      </c>
      <c r="F118">
        <v>0.21820448338985399</v>
      </c>
      <c r="G118">
        <v>0.38432158529758398</v>
      </c>
      <c r="H118">
        <v>8.0500000000000007</v>
      </c>
      <c r="I118">
        <v>789.96823809293699</v>
      </c>
      <c r="J118">
        <v>0.6</v>
      </c>
      <c r="K118">
        <v>0.2</v>
      </c>
      <c r="L118">
        <v>0.3</v>
      </c>
      <c r="N118">
        <v>16.957418313738099</v>
      </c>
      <c r="O118">
        <v>17.5663704585095</v>
      </c>
      <c r="P118">
        <v>789.96825999999999</v>
      </c>
    </row>
    <row r="119" spans="1:16" x14ac:dyDescent="0.25">
      <c r="A119" t="s">
        <v>236</v>
      </c>
      <c r="B119" s="1">
        <v>44106</v>
      </c>
      <c r="C119" t="s">
        <v>25</v>
      </c>
      <c r="D119" t="s">
        <v>237</v>
      </c>
      <c r="E119">
        <v>0.49577781558036799</v>
      </c>
      <c r="F119">
        <v>0.157210007309913</v>
      </c>
      <c r="G119">
        <v>0.33856780827045402</v>
      </c>
      <c r="H119">
        <v>60.54</v>
      </c>
      <c r="I119">
        <v>2508.80757723129</v>
      </c>
      <c r="J119">
        <v>0.4</v>
      </c>
      <c r="K119">
        <v>0.1</v>
      </c>
      <c r="L119">
        <v>0.3</v>
      </c>
      <c r="M119" s="37">
        <v>29.158530533518</v>
      </c>
      <c r="N119">
        <v>21.3128208475006</v>
      </c>
      <c r="O119">
        <v>25.388639394029202</v>
      </c>
      <c r="P119">
        <v>2508.8078999999998</v>
      </c>
    </row>
    <row r="120" spans="1:16" x14ac:dyDescent="0.25">
      <c r="A120" t="s">
        <v>238</v>
      </c>
      <c r="B120" s="1">
        <v>44106</v>
      </c>
      <c r="C120" t="s">
        <v>19</v>
      </c>
      <c r="D120" t="s">
        <v>721</v>
      </c>
      <c r="E120">
        <v>0.72325384616851796</v>
      </c>
      <c r="F120">
        <v>0.229457542300224</v>
      </c>
      <c r="G120">
        <v>0.49379630386829299</v>
      </c>
      <c r="H120">
        <v>16.149999999999999</v>
      </c>
      <c r="I120">
        <v>602.34026611457398</v>
      </c>
      <c r="J120">
        <v>0.7</v>
      </c>
      <c r="K120">
        <v>0.2</v>
      </c>
      <c r="L120">
        <v>0.4</v>
      </c>
      <c r="N120">
        <v>16.293929712460098</v>
      </c>
      <c r="P120">
        <v>602.34010000000001</v>
      </c>
    </row>
    <row r="121" spans="1:16" x14ac:dyDescent="0.25">
      <c r="A121" t="s">
        <v>239</v>
      </c>
      <c r="B121" s="1">
        <v>44106</v>
      </c>
      <c r="C121" t="s">
        <v>25</v>
      </c>
      <c r="D121" t="s">
        <v>240</v>
      </c>
      <c r="E121">
        <v>0.40087771415710399</v>
      </c>
      <c r="F121">
        <v>0.102717258036136</v>
      </c>
      <c r="G121">
        <v>0.29816045612096698</v>
      </c>
      <c r="H121">
        <v>323.72000000000003</v>
      </c>
      <c r="I121">
        <v>12299.252082664199</v>
      </c>
      <c r="J121">
        <v>0.4</v>
      </c>
      <c r="K121">
        <v>0.1</v>
      </c>
      <c r="L121">
        <v>0.2</v>
      </c>
      <c r="M121" s="37">
        <v>19.392579811600601</v>
      </c>
      <c r="N121">
        <v>22.6263340390976</v>
      </c>
      <c r="O121">
        <v>7.8538330297548704</v>
      </c>
      <c r="P121">
        <v>12299.255999999999</v>
      </c>
    </row>
    <row r="122" spans="1:16" x14ac:dyDescent="0.25">
      <c r="A122" t="s">
        <v>241</v>
      </c>
      <c r="B122" s="1">
        <v>44106</v>
      </c>
      <c r="C122" t="s">
        <v>19</v>
      </c>
      <c r="D122" t="s">
        <v>242</v>
      </c>
      <c r="E122">
        <v>0.669092297554016</v>
      </c>
      <c r="F122">
        <v>0.26789268851280201</v>
      </c>
      <c r="G122">
        <v>0.40119960904121399</v>
      </c>
      <c r="H122">
        <v>12.34</v>
      </c>
      <c r="I122">
        <v>1209.27228256167</v>
      </c>
      <c r="J122">
        <v>0.6</v>
      </c>
      <c r="K122">
        <v>0.2</v>
      </c>
      <c r="L122">
        <v>0.4</v>
      </c>
      <c r="N122">
        <v>16.323524829382201</v>
      </c>
      <c r="O122">
        <v>26.774444587107599</v>
      </c>
      <c r="P122">
        <v>1209.2719</v>
      </c>
    </row>
    <row r="123" spans="1:16" x14ac:dyDescent="0.25">
      <c r="A123" t="s">
        <v>243</v>
      </c>
      <c r="B123" s="1">
        <v>44106</v>
      </c>
      <c r="C123" t="s">
        <v>19</v>
      </c>
      <c r="D123" t="s">
        <v>244</v>
      </c>
      <c r="E123">
        <v>0.34450805187225297</v>
      </c>
      <c r="F123">
        <v>0.139264822006225</v>
      </c>
      <c r="G123">
        <v>0.205243229866027</v>
      </c>
      <c r="H123">
        <v>28.66</v>
      </c>
      <c r="I123">
        <v>4070.73411620553</v>
      </c>
      <c r="J123">
        <v>0.3</v>
      </c>
      <c r="K123">
        <v>0.1</v>
      </c>
      <c r="L123">
        <v>0.2</v>
      </c>
      <c r="M123" s="37">
        <v>-0.67215154790881004</v>
      </c>
      <c r="N123">
        <v>15.2360785650433</v>
      </c>
      <c r="O123">
        <v>11.62457678939</v>
      </c>
      <c r="P123">
        <v>4070.7231000000002</v>
      </c>
    </row>
    <row r="124" spans="1:16" x14ac:dyDescent="0.25">
      <c r="A124" t="s">
        <v>245</v>
      </c>
      <c r="B124" s="1">
        <v>44106</v>
      </c>
      <c r="C124" t="s">
        <v>19</v>
      </c>
      <c r="D124" t="s">
        <v>246</v>
      </c>
      <c r="E124">
        <v>0.65332466363906805</v>
      </c>
      <c r="F124">
        <v>0.17061358690261799</v>
      </c>
      <c r="G124">
        <v>0.48271107673644997</v>
      </c>
      <c r="H124">
        <v>9.9499999999999993</v>
      </c>
      <c r="I124">
        <v>5505.0730267956396</v>
      </c>
      <c r="J124">
        <v>0.6</v>
      </c>
      <c r="K124">
        <v>0.1</v>
      </c>
      <c r="L124">
        <v>0.4</v>
      </c>
      <c r="M124" s="37">
        <v>22.004657514680598</v>
      </c>
      <c r="N124">
        <v>10.8059102082627</v>
      </c>
      <c r="O124">
        <v>31.865634887298398</v>
      </c>
      <c r="P124">
        <v>5505.076</v>
      </c>
    </row>
    <row r="125" spans="1:16" x14ac:dyDescent="0.25">
      <c r="A125" t="s">
        <v>247</v>
      </c>
      <c r="B125" s="1">
        <v>44106</v>
      </c>
      <c r="C125" t="s">
        <v>19</v>
      </c>
      <c r="D125" t="s">
        <v>248</v>
      </c>
      <c r="E125">
        <v>0.34971708059310902</v>
      </c>
      <c r="F125">
        <v>0.22068378329277</v>
      </c>
      <c r="G125">
        <v>0.129033297300338</v>
      </c>
      <c r="H125">
        <v>33.04</v>
      </c>
      <c r="I125">
        <v>1406.8296874202799</v>
      </c>
      <c r="J125">
        <v>0.3</v>
      </c>
      <c r="K125">
        <v>0.2</v>
      </c>
      <c r="L125">
        <v>0.1</v>
      </c>
      <c r="N125">
        <v>13.7654546655357</v>
      </c>
      <c r="O125">
        <v>1.24239113136972</v>
      </c>
      <c r="P125">
        <v>2133.0862000000002</v>
      </c>
    </row>
    <row r="126" spans="1:16" x14ac:dyDescent="0.25">
      <c r="A126" t="s">
        <v>735</v>
      </c>
      <c r="B126" s="1">
        <v>44106</v>
      </c>
      <c r="C126" t="s">
        <v>25</v>
      </c>
      <c r="D126" t="s">
        <v>736</v>
      </c>
      <c r="E126">
        <v>0.66099005937576205</v>
      </c>
      <c r="F126">
        <v>5.3339365869760499E-2</v>
      </c>
      <c r="G126">
        <v>0.60765069350600198</v>
      </c>
      <c r="H126">
        <v>433.72</v>
      </c>
      <c r="I126">
        <v>12577.617795485699</v>
      </c>
      <c r="J126">
        <v>0.6</v>
      </c>
      <c r="K126">
        <v>0</v>
      </c>
      <c r="L126">
        <v>0.6</v>
      </c>
      <c r="N126">
        <v>22.743535917333801</v>
      </c>
      <c r="P126">
        <v>12577.619000000001</v>
      </c>
    </row>
    <row r="127" spans="1:16" x14ac:dyDescent="0.25">
      <c r="A127" t="s">
        <v>249</v>
      </c>
      <c r="B127" s="1">
        <v>44106</v>
      </c>
      <c r="C127" t="s">
        <v>16</v>
      </c>
      <c r="D127" t="s">
        <v>250</v>
      </c>
      <c r="E127">
        <v>0.61341333389282204</v>
      </c>
      <c r="F127">
        <v>0.18706485629081701</v>
      </c>
      <c r="G127">
        <v>0.426348477602005</v>
      </c>
      <c r="H127">
        <v>21.94</v>
      </c>
      <c r="I127">
        <v>2198.1059362266501</v>
      </c>
      <c r="J127">
        <v>0.6</v>
      </c>
      <c r="K127">
        <v>0.1</v>
      </c>
      <c r="L127">
        <v>0.4</v>
      </c>
      <c r="N127">
        <v>5.5267221631088796</v>
      </c>
      <c r="O127">
        <v>-12.064021080482499</v>
      </c>
      <c r="P127">
        <v>2198.3002999999999</v>
      </c>
    </row>
    <row r="128" spans="1:16" x14ac:dyDescent="0.25">
      <c r="A128" t="s">
        <v>251</v>
      </c>
      <c r="B128" s="1">
        <v>44106</v>
      </c>
      <c r="C128" t="s">
        <v>25</v>
      </c>
      <c r="D128" t="s">
        <v>252</v>
      </c>
      <c r="E128">
        <v>0.47676518559455799</v>
      </c>
      <c r="F128">
        <v>3.3824644982814699E-2</v>
      </c>
      <c r="G128">
        <v>0.44294054061174298</v>
      </c>
      <c r="H128">
        <v>145.15</v>
      </c>
      <c r="I128">
        <v>89935.446511208997</v>
      </c>
      <c r="J128">
        <v>0.4</v>
      </c>
      <c r="K128">
        <v>0</v>
      </c>
      <c r="L128">
        <v>0.4</v>
      </c>
      <c r="M128" s="37">
        <v>31.4175249198328</v>
      </c>
      <c r="N128">
        <v>23.715745652244198</v>
      </c>
      <c r="O128">
        <v>21.763892208879</v>
      </c>
      <c r="P128">
        <v>89935.375</v>
      </c>
    </row>
    <row r="129" spans="1:16" x14ac:dyDescent="0.25">
      <c r="A129" t="s">
        <v>253</v>
      </c>
      <c r="B129" s="1">
        <v>44106</v>
      </c>
      <c r="C129" t="s">
        <v>25</v>
      </c>
      <c r="D129" t="s">
        <v>254</v>
      </c>
      <c r="E129">
        <v>0.57049500942230202</v>
      </c>
      <c r="F129">
        <v>5.0667062401771497E-2</v>
      </c>
      <c r="G129">
        <v>0.51982794702053003</v>
      </c>
      <c r="H129">
        <v>101.65</v>
      </c>
      <c r="I129">
        <v>68069.919799270501</v>
      </c>
      <c r="J129">
        <v>0.5</v>
      </c>
      <c r="K129">
        <v>0</v>
      </c>
      <c r="L129">
        <v>0.5</v>
      </c>
      <c r="M129" s="37">
        <v>26.8638235303718</v>
      </c>
      <c r="N129">
        <v>20.554870079519699</v>
      </c>
      <c r="P129">
        <v>68069.929999999993</v>
      </c>
    </row>
    <row r="130" spans="1:16" x14ac:dyDescent="0.25">
      <c r="A130" t="s">
        <v>255</v>
      </c>
      <c r="B130" s="1">
        <v>44106</v>
      </c>
      <c r="C130" t="s">
        <v>19</v>
      </c>
      <c r="D130" t="s">
        <v>256</v>
      </c>
      <c r="E130">
        <v>0.46586358547210599</v>
      </c>
      <c r="F130">
        <v>0.196708023548126</v>
      </c>
      <c r="G130">
        <v>0.26915556192397999</v>
      </c>
      <c r="H130">
        <v>21.89</v>
      </c>
      <c r="I130">
        <v>15590.9556645257</v>
      </c>
      <c r="J130">
        <v>0.4</v>
      </c>
      <c r="K130">
        <v>0.1</v>
      </c>
      <c r="L130">
        <v>0.2</v>
      </c>
      <c r="M130" s="37">
        <v>30.2286960681338</v>
      </c>
      <c r="N130">
        <v>15.581592444775101</v>
      </c>
      <c r="O130">
        <v>113.312001093446</v>
      </c>
      <c r="P130">
        <v>15590.956</v>
      </c>
    </row>
    <row r="131" spans="1:16" x14ac:dyDescent="0.25">
      <c r="A131" t="s">
        <v>257</v>
      </c>
      <c r="B131" s="1">
        <v>44106</v>
      </c>
      <c r="C131" t="s">
        <v>25</v>
      </c>
      <c r="D131" t="s">
        <v>258</v>
      </c>
      <c r="E131">
        <v>0.50489020347595204</v>
      </c>
      <c r="F131">
        <v>8.4718264639377594E-2</v>
      </c>
      <c r="G131">
        <v>0.420171938836574</v>
      </c>
      <c r="H131">
        <v>234.46</v>
      </c>
      <c r="I131">
        <v>19706.818631940499</v>
      </c>
      <c r="J131">
        <v>0.5</v>
      </c>
      <c r="K131">
        <v>0</v>
      </c>
      <c r="L131">
        <v>0.4</v>
      </c>
      <c r="M131" s="37">
        <v>107.412974048788</v>
      </c>
      <c r="N131">
        <v>0.17092105110563499</v>
      </c>
      <c r="O131">
        <v>38.151153680717698</v>
      </c>
      <c r="P131">
        <v>19706.810000000001</v>
      </c>
    </row>
    <row r="132" spans="1:16" x14ac:dyDescent="0.25">
      <c r="A132" t="s">
        <v>259</v>
      </c>
      <c r="B132" s="1">
        <v>44106</v>
      </c>
      <c r="C132" t="s">
        <v>19</v>
      </c>
      <c r="D132" t="s">
        <v>260</v>
      </c>
      <c r="E132">
        <v>0.50250941514968805</v>
      </c>
      <c r="F132">
        <v>0.20783397555351199</v>
      </c>
      <c r="G132">
        <v>0.29467543959617598</v>
      </c>
      <c r="H132">
        <v>25.59</v>
      </c>
      <c r="I132">
        <v>428.07437104846002</v>
      </c>
      <c r="J132">
        <v>0.5</v>
      </c>
      <c r="K132">
        <v>0.2</v>
      </c>
      <c r="L132">
        <v>0.2</v>
      </c>
      <c r="P132">
        <v>428.07468</v>
      </c>
    </row>
    <row r="133" spans="1:16" x14ac:dyDescent="0.25">
      <c r="A133" t="s">
        <v>261</v>
      </c>
      <c r="B133" s="1">
        <v>44106</v>
      </c>
      <c r="C133" t="s">
        <v>19</v>
      </c>
      <c r="D133" t="s">
        <v>262</v>
      </c>
      <c r="E133">
        <v>0.72186362743377597</v>
      </c>
      <c r="F133">
        <v>0.21501047909259699</v>
      </c>
      <c r="G133">
        <v>0.50685314834117801</v>
      </c>
      <c r="H133">
        <v>11.1</v>
      </c>
      <c r="I133">
        <v>1268.7915597173801</v>
      </c>
      <c r="J133">
        <v>0.7</v>
      </c>
      <c r="K133">
        <v>0.2</v>
      </c>
      <c r="L133">
        <v>0.5</v>
      </c>
      <c r="N133">
        <v>23.941062777061902</v>
      </c>
      <c r="P133">
        <v>1268.7965999999999</v>
      </c>
    </row>
    <row r="134" spans="1:16" x14ac:dyDescent="0.25">
      <c r="A134" t="s">
        <v>263</v>
      </c>
      <c r="B134" s="1">
        <v>44106</v>
      </c>
      <c r="C134" t="s">
        <v>19</v>
      </c>
      <c r="D134" t="s">
        <v>264</v>
      </c>
      <c r="E134">
        <v>0.777990162372589</v>
      </c>
      <c r="F134">
        <v>0.16886033117771099</v>
      </c>
      <c r="G134">
        <v>0.60912983119487696</v>
      </c>
      <c r="H134">
        <v>6.98</v>
      </c>
      <c r="I134">
        <v>2255.97741583263</v>
      </c>
      <c r="J134">
        <v>0.7</v>
      </c>
      <c r="K134">
        <v>0.1</v>
      </c>
      <c r="L134">
        <v>0.6</v>
      </c>
      <c r="N134">
        <v>2.5056628718141498</v>
      </c>
      <c r="P134">
        <v>2255.9778000000001</v>
      </c>
    </row>
    <row r="135" spans="1:16" x14ac:dyDescent="0.25">
      <c r="A135" t="s">
        <v>265</v>
      </c>
      <c r="B135" s="1">
        <v>44106</v>
      </c>
      <c r="C135" t="s">
        <v>19</v>
      </c>
      <c r="D135" t="s">
        <v>266</v>
      </c>
      <c r="E135">
        <v>0.27666586637496898</v>
      </c>
      <c r="F135">
        <v>7.1051590144634205E-2</v>
      </c>
      <c r="G135">
        <v>0.20561427623033501</v>
      </c>
      <c r="H135">
        <v>112.94</v>
      </c>
      <c r="I135">
        <v>19439.006912824701</v>
      </c>
      <c r="J135">
        <v>0.2</v>
      </c>
      <c r="K135">
        <v>0</v>
      </c>
      <c r="L135">
        <v>0.2</v>
      </c>
      <c r="M135" s="37">
        <v>14.452114833313599</v>
      </c>
      <c r="N135">
        <v>34.794279253304097</v>
      </c>
      <c r="O135">
        <v>17.327624215174598</v>
      </c>
      <c r="P135">
        <v>19439.008000000002</v>
      </c>
    </row>
    <row r="136" spans="1:16" x14ac:dyDescent="0.25">
      <c r="A136" t="s">
        <v>267</v>
      </c>
      <c r="B136" s="1">
        <v>44106</v>
      </c>
      <c r="C136" t="s">
        <v>19</v>
      </c>
      <c r="D136" t="s">
        <v>268</v>
      </c>
      <c r="E136">
        <v>0.53606259822845403</v>
      </c>
      <c r="F136">
        <v>0.26743176579475397</v>
      </c>
      <c r="G136">
        <v>0.26863083243370001</v>
      </c>
      <c r="H136">
        <v>24.34</v>
      </c>
      <c r="I136">
        <v>1317.38960214607</v>
      </c>
      <c r="J136">
        <v>0.5</v>
      </c>
      <c r="K136">
        <v>0.2</v>
      </c>
      <c r="L136">
        <v>0.2</v>
      </c>
      <c r="N136">
        <v>10.7798517224966</v>
      </c>
      <c r="O136">
        <v>6.0528992878942098</v>
      </c>
      <c r="P136">
        <v>1317.3904</v>
      </c>
    </row>
    <row r="137" spans="1:16" x14ac:dyDescent="0.25">
      <c r="A137" t="s">
        <v>269</v>
      </c>
      <c r="B137" s="1">
        <v>44106</v>
      </c>
      <c r="C137" t="s">
        <v>19</v>
      </c>
      <c r="D137" t="s">
        <v>270</v>
      </c>
      <c r="E137">
        <v>0.576443672180175</v>
      </c>
      <c r="F137">
        <v>0.22796611487865401</v>
      </c>
      <c r="G137">
        <v>0.34847755730152102</v>
      </c>
      <c r="H137">
        <v>9.69</v>
      </c>
      <c r="I137">
        <v>1570.48728306568</v>
      </c>
      <c r="J137">
        <v>0.5</v>
      </c>
      <c r="K137">
        <v>0.2</v>
      </c>
      <c r="L137">
        <v>0.3</v>
      </c>
      <c r="M137" s="37">
        <v>28.5939194994932</v>
      </c>
      <c r="N137">
        <v>12.1361608691744</v>
      </c>
      <c r="O137">
        <v>34.5544489824183</v>
      </c>
      <c r="P137">
        <v>1570.4873</v>
      </c>
    </row>
    <row r="138" spans="1:16" x14ac:dyDescent="0.25">
      <c r="A138" t="s">
        <v>271</v>
      </c>
      <c r="B138" s="1">
        <v>44106</v>
      </c>
      <c r="C138" t="s">
        <v>19</v>
      </c>
      <c r="D138" t="s">
        <v>272</v>
      </c>
      <c r="E138">
        <v>0.32038384675979598</v>
      </c>
      <c r="F138">
        <v>0.14003629982471399</v>
      </c>
      <c r="G138">
        <v>0.18034754693508101</v>
      </c>
      <c r="H138">
        <v>27.95</v>
      </c>
      <c r="I138">
        <v>740.61275367566896</v>
      </c>
      <c r="J138">
        <v>0.3</v>
      </c>
      <c r="K138">
        <v>0.1</v>
      </c>
      <c r="L138">
        <v>0.1</v>
      </c>
      <c r="N138">
        <v>-0.58653604454723496</v>
      </c>
      <c r="O138">
        <v>8.4288303039107895</v>
      </c>
      <c r="P138">
        <v>740.61350000000004</v>
      </c>
    </row>
    <row r="139" spans="1:16" x14ac:dyDescent="0.25">
      <c r="A139" t="s">
        <v>273</v>
      </c>
      <c r="B139" s="1">
        <v>44106</v>
      </c>
      <c r="C139" t="s">
        <v>19</v>
      </c>
      <c r="D139" t="s">
        <v>274</v>
      </c>
      <c r="E139">
        <v>0.34028002619743303</v>
      </c>
      <c r="F139">
        <v>0.16140574216842599</v>
      </c>
      <c r="G139">
        <v>0.17887428402900599</v>
      </c>
      <c r="H139">
        <v>33.590000000000003</v>
      </c>
      <c r="I139">
        <v>3204.7905161909598</v>
      </c>
      <c r="J139">
        <v>0.3</v>
      </c>
      <c r="K139">
        <v>0.1</v>
      </c>
      <c r="L139">
        <v>0.1</v>
      </c>
      <c r="M139" s="37">
        <v>9.8174401602386308</v>
      </c>
      <c r="N139">
        <v>3.2192646724562102</v>
      </c>
      <c r="O139">
        <v>25.304789429263302</v>
      </c>
      <c r="P139">
        <v>3204.7917000000002</v>
      </c>
    </row>
    <row r="140" spans="1:16" x14ac:dyDescent="0.25">
      <c r="A140" t="s">
        <v>275</v>
      </c>
      <c r="B140" s="1">
        <v>44106</v>
      </c>
      <c r="C140" t="s">
        <v>16</v>
      </c>
      <c r="D140" t="s">
        <v>276</v>
      </c>
      <c r="E140">
        <v>0.46437087655067399</v>
      </c>
      <c r="F140">
        <v>0.245405673980712</v>
      </c>
      <c r="G140">
        <v>0.21896520256996099</v>
      </c>
      <c r="H140">
        <v>11.65</v>
      </c>
      <c r="I140">
        <v>99.794152091590007</v>
      </c>
      <c r="J140">
        <v>0.4</v>
      </c>
      <c r="K140">
        <v>0.2</v>
      </c>
      <c r="L140">
        <v>0.2</v>
      </c>
      <c r="M140" s="37">
        <v>-9.0053927049258302</v>
      </c>
      <c r="N140">
        <v>-13.711572459967</v>
      </c>
      <c r="O140">
        <v>-12.9330172962239</v>
      </c>
      <c r="P140">
        <v>321.42507999999998</v>
      </c>
    </row>
    <row r="141" spans="1:16" x14ac:dyDescent="0.25">
      <c r="A141" t="s">
        <v>277</v>
      </c>
      <c r="B141" s="1">
        <v>44106</v>
      </c>
      <c r="C141" t="s">
        <v>25</v>
      </c>
      <c r="D141" t="s">
        <v>278</v>
      </c>
      <c r="E141">
        <v>0.42365124821662897</v>
      </c>
      <c r="F141">
        <v>0.109242931008338</v>
      </c>
      <c r="G141">
        <v>0.31440831720828999</v>
      </c>
      <c r="H141">
        <v>59.3</v>
      </c>
      <c r="I141">
        <v>3164.9659909270399</v>
      </c>
      <c r="J141">
        <v>0.4</v>
      </c>
      <c r="K141">
        <v>0.1</v>
      </c>
      <c r="L141">
        <v>0.3</v>
      </c>
      <c r="M141" s="37">
        <v>90.209809102638204</v>
      </c>
      <c r="N141">
        <v>49.041239758806903</v>
      </c>
      <c r="O141">
        <v>58.2165729987763</v>
      </c>
      <c r="P141">
        <v>3164.9656</v>
      </c>
    </row>
    <row r="142" spans="1:16" x14ac:dyDescent="0.25">
      <c r="A142" t="s">
        <v>279</v>
      </c>
      <c r="B142" s="1">
        <v>44106</v>
      </c>
      <c r="C142" t="s">
        <v>16</v>
      </c>
      <c r="D142" t="s">
        <v>280</v>
      </c>
      <c r="E142">
        <v>0.59478908777236905</v>
      </c>
      <c r="F142">
        <v>0.27099171280860901</v>
      </c>
      <c r="G142">
        <v>0.32379737496375999</v>
      </c>
      <c r="H142">
        <v>11.42</v>
      </c>
      <c r="I142">
        <v>216.56392318447601</v>
      </c>
      <c r="J142">
        <v>0.5</v>
      </c>
      <c r="K142">
        <v>0.2</v>
      </c>
      <c r="L142">
        <v>0.3</v>
      </c>
      <c r="M142" s="37">
        <v>27.4651305919555</v>
      </c>
      <c r="N142">
        <v>-12.851615115030899</v>
      </c>
      <c r="O142">
        <v>2.5617961428535199</v>
      </c>
      <c r="P142">
        <v>216.56432000000001</v>
      </c>
    </row>
    <row r="143" spans="1:16" x14ac:dyDescent="0.25">
      <c r="A143" t="s">
        <v>281</v>
      </c>
      <c r="B143" s="1">
        <v>44106</v>
      </c>
      <c r="C143" t="s">
        <v>22</v>
      </c>
      <c r="D143" t="s">
        <v>282</v>
      </c>
      <c r="E143">
        <v>0.71649581193923895</v>
      </c>
      <c r="F143">
        <v>0.25647211074829102</v>
      </c>
      <c r="G143">
        <v>0.46002370119094799</v>
      </c>
      <c r="H143">
        <v>6.88</v>
      </c>
      <c r="I143">
        <v>202.03958710093099</v>
      </c>
      <c r="J143">
        <v>0.7</v>
      </c>
      <c r="K143">
        <v>0.2</v>
      </c>
      <c r="L143">
        <v>0.4</v>
      </c>
      <c r="N143">
        <v>-5.1819577724309296</v>
      </c>
      <c r="P143">
        <v>245.0719</v>
      </c>
    </row>
    <row r="144" spans="1:16" x14ac:dyDescent="0.25">
      <c r="A144" t="s">
        <v>283</v>
      </c>
      <c r="B144" s="1">
        <v>44106</v>
      </c>
      <c r="C144" t="s">
        <v>22</v>
      </c>
      <c r="D144" t="s">
        <v>284</v>
      </c>
      <c r="E144">
        <v>0.59330701828002896</v>
      </c>
      <c r="F144">
        <v>0.193355813622474</v>
      </c>
      <c r="G144">
        <v>0.39995120465755402</v>
      </c>
      <c r="H144">
        <v>3.41</v>
      </c>
      <c r="I144">
        <v>1724.0782691035599</v>
      </c>
      <c r="J144">
        <v>0.5</v>
      </c>
      <c r="K144">
        <v>0.1</v>
      </c>
      <c r="L144">
        <v>0.3</v>
      </c>
      <c r="M144" s="37">
        <v>161.620906888462</v>
      </c>
      <c r="N144">
        <v>-3.5055248169762998</v>
      </c>
      <c r="O144">
        <v>-10.0085017142782</v>
      </c>
      <c r="P144">
        <v>1724.079</v>
      </c>
    </row>
    <row r="145" spans="1:16" x14ac:dyDescent="0.25">
      <c r="A145" t="s">
        <v>285</v>
      </c>
      <c r="B145" s="1">
        <v>44106</v>
      </c>
      <c r="C145" t="s">
        <v>25</v>
      </c>
      <c r="D145" t="s">
        <v>286</v>
      </c>
      <c r="E145">
        <v>0.49460688233375499</v>
      </c>
      <c r="F145">
        <v>3.3135235309600802E-2</v>
      </c>
      <c r="G145">
        <v>0.461471647024154</v>
      </c>
      <c r="H145">
        <v>178.43</v>
      </c>
      <c r="I145">
        <v>53393.977352954404</v>
      </c>
      <c r="J145">
        <v>0.4</v>
      </c>
      <c r="K145">
        <v>0</v>
      </c>
      <c r="L145">
        <v>0.4</v>
      </c>
      <c r="M145" s="37">
        <v>26.307592229935199</v>
      </c>
      <c r="N145">
        <v>30.929666624749</v>
      </c>
      <c r="O145">
        <v>11.987061449309399</v>
      </c>
      <c r="P145">
        <v>53393.93</v>
      </c>
    </row>
    <row r="146" spans="1:16" x14ac:dyDescent="0.25">
      <c r="A146" t="s">
        <v>287</v>
      </c>
      <c r="B146" s="1">
        <v>44106</v>
      </c>
      <c r="C146" t="s">
        <v>16</v>
      </c>
      <c r="D146" t="s">
        <v>288</v>
      </c>
      <c r="E146">
        <v>0.33856984972953702</v>
      </c>
      <c r="F146">
        <v>0.130109041929245</v>
      </c>
      <c r="G146">
        <v>0.208460807800292</v>
      </c>
      <c r="H146">
        <v>199.9</v>
      </c>
      <c r="I146">
        <v>68780.830758201904</v>
      </c>
      <c r="J146">
        <v>0.3</v>
      </c>
      <c r="K146">
        <v>0.1</v>
      </c>
      <c r="L146">
        <v>0.2</v>
      </c>
      <c r="M146" s="37">
        <v>-12.4607023794113</v>
      </c>
      <c r="N146">
        <v>13.878050829152601</v>
      </c>
      <c r="O146">
        <v>38.814358145994603</v>
      </c>
      <c r="P146">
        <v>68780.789999999994</v>
      </c>
    </row>
    <row r="147" spans="1:16" x14ac:dyDescent="0.25">
      <c r="A147" t="s">
        <v>289</v>
      </c>
      <c r="B147" s="1">
        <v>44106</v>
      </c>
      <c r="C147" t="s">
        <v>19</v>
      </c>
      <c r="D147" t="s">
        <v>290</v>
      </c>
      <c r="E147">
        <v>0.39041912555694502</v>
      </c>
      <c r="F147">
        <v>0.29096719622612</v>
      </c>
      <c r="G147">
        <v>9.9451929330825806E-2</v>
      </c>
      <c r="H147">
        <v>37.119999999999997</v>
      </c>
      <c r="I147">
        <v>522.90828817614999</v>
      </c>
      <c r="J147">
        <v>0.3</v>
      </c>
      <c r="K147">
        <v>0.2</v>
      </c>
      <c r="L147">
        <v>0</v>
      </c>
      <c r="N147">
        <v>4.01933471739751</v>
      </c>
      <c r="O147">
        <v>5.0761453915140597</v>
      </c>
      <c r="P147">
        <v>522.90940000000001</v>
      </c>
    </row>
    <row r="148" spans="1:16" x14ac:dyDescent="0.25">
      <c r="A148" t="s">
        <v>291</v>
      </c>
      <c r="B148" s="1">
        <v>44106</v>
      </c>
      <c r="C148" t="s">
        <v>19</v>
      </c>
      <c r="D148" t="s">
        <v>292</v>
      </c>
      <c r="E148">
        <v>0.72090488672256403</v>
      </c>
      <c r="F148">
        <v>0.21680417656898399</v>
      </c>
      <c r="G148">
        <v>0.50410071015357905</v>
      </c>
      <c r="H148">
        <v>13.01</v>
      </c>
      <c r="I148">
        <v>715.73274734818597</v>
      </c>
      <c r="J148">
        <v>0.7</v>
      </c>
      <c r="K148">
        <v>0.2</v>
      </c>
      <c r="L148">
        <v>0.5</v>
      </c>
      <c r="N148">
        <v>19.667643055074599</v>
      </c>
      <c r="P148">
        <v>715.73220000000003</v>
      </c>
    </row>
    <row r="149" spans="1:16" x14ac:dyDescent="0.25">
      <c r="A149" t="s">
        <v>293</v>
      </c>
      <c r="B149" s="1">
        <v>44106</v>
      </c>
      <c r="C149" t="s">
        <v>25</v>
      </c>
      <c r="D149" t="s">
        <v>294</v>
      </c>
      <c r="E149">
        <v>0.40465414524078303</v>
      </c>
      <c r="F149">
        <v>0.13080611824989299</v>
      </c>
      <c r="G149">
        <v>0.27384802699089</v>
      </c>
      <c r="H149">
        <v>103.15</v>
      </c>
      <c r="I149">
        <v>8610.4241847607209</v>
      </c>
      <c r="J149">
        <v>0.4</v>
      </c>
      <c r="K149">
        <v>0.1</v>
      </c>
      <c r="L149">
        <v>0.2</v>
      </c>
      <c r="M149" s="37">
        <v>31.035385139250302</v>
      </c>
      <c r="N149">
        <v>28.016779174721201</v>
      </c>
      <c r="O149">
        <v>53.727993448493102</v>
      </c>
      <c r="P149">
        <v>8610.4259999999995</v>
      </c>
    </row>
    <row r="150" spans="1:16" x14ac:dyDescent="0.25">
      <c r="A150" t="s">
        <v>295</v>
      </c>
      <c r="B150" s="1">
        <v>44106</v>
      </c>
      <c r="C150" t="s">
        <v>19</v>
      </c>
      <c r="D150" t="s">
        <v>296</v>
      </c>
      <c r="E150">
        <v>0.76958012580871504</v>
      </c>
      <c r="F150">
        <v>0.26412743330001798</v>
      </c>
      <c r="G150">
        <v>0.50545269250869695</v>
      </c>
      <c r="H150">
        <v>8.3800000000000008</v>
      </c>
      <c r="I150">
        <v>256.90353423958697</v>
      </c>
      <c r="J150">
        <v>0.7</v>
      </c>
      <c r="K150">
        <v>0.2</v>
      </c>
      <c r="L150">
        <v>0.5</v>
      </c>
      <c r="N150">
        <v>20.357273556587199</v>
      </c>
      <c r="P150">
        <v>256.90314000000001</v>
      </c>
    </row>
    <row r="151" spans="1:16" x14ac:dyDescent="0.25">
      <c r="A151" t="s">
        <v>297</v>
      </c>
      <c r="B151" s="1">
        <v>44106</v>
      </c>
      <c r="C151" t="s">
        <v>19</v>
      </c>
      <c r="D151" t="s">
        <v>298</v>
      </c>
      <c r="E151">
        <v>0.41312405467033297</v>
      </c>
      <c r="F151">
        <v>0.23338854312896701</v>
      </c>
      <c r="G151">
        <v>0.17973551154136599</v>
      </c>
      <c r="H151">
        <v>9.33</v>
      </c>
      <c r="I151">
        <v>9491.4982134010497</v>
      </c>
      <c r="J151">
        <v>0.4</v>
      </c>
      <c r="K151">
        <v>0.2</v>
      </c>
      <c r="L151">
        <v>0.1</v>
      </c>
      <c r="M151" s="37">
        <v>22.0484525674423</v>
      </c>
      <c r="N151">
        <v>12.9555305751511</v>
      </c>
      <c r="O151">
        <v>33.838636992796197</v>
      </c>
      <c r="P151">
        <v>9491.5020000000004</v>
      </c>
    </row>
    <row r="152" spans="1:16" x14ac:dyDescent="0.25">
      <c r="A152" t="s">
        <v>299</v>
      </c>
      <c r="B152" s="1">
        <v>44106</v>
      </c>
      <c r="C152" t="s">
        <v>19</v>
      </c>
      <c r="D152" t="s">
        <v>300</v>
      </c>
      <c r="E152">
        <v>0.72873598337173395</v>
      </c>
      <c r="F152">
        <v>0.21455346047878199</v>
      </c>
      <c r="G152">
        <v>0.51418252289295197</v>
      </c>
      <c r="H152">
        <v>19.63</v>
      </c>
      <c r="I152">
        <v>1695.0975735567899</v>
      </c>
      <c r="J152">
        <v>0.7</v>
      </c>
      <c r="K152">
        <v>0.2</v>
      </c>
      <c r="L152">
        <v>0.5</v>
      </c>
      <c r="N152">
        <v>8.6954367106825092</v>
      </c>
      <c r="P152">
        <v>1695.0975000000001</v>
      </c>
    </row>
    <row r="153" spans="1:16" x14ac:dyDescent="0.25">
      <c r="A153" t="s">
        <v>301</v>
      </c>
      <c r="B153" s="1">
        <v>44106</v>
      </c>
      <c r="C153" t="s">
        <v>19</v>
      </c>
      <c r="D153" t="s">
        <v>302</v>
      </c>
      <c r="E153">
        <v>0.62453246116638095</v>
      </c>
      <c r="F153">
        <v>0.205502599477767</v>
      </c>
      <c r="G153">
        <v>0.419029861688613</v>
      </c>
      <c r="H153">
        <v>10.44</v>
      </c>
      <c r="I153">
        <v>458.04821126488099</v>
      </c>
      <c r="J153">
        <v>0.6</v>
      </c>
      <c r="K153">
        <v>0.2</v>
      </c>
      <c r="L153">
        <v>0.4</v>
      </c>
      <c r="N153">
        <v>12.723448138178201</v>
      </c>
      <c r="P153">
        <v>458.04874000000001</v>
      </c>
    </row>
    <row r="154" spans="1:16" x14ac:dyDescent="0.25">
      <c r="A154" t="s">
        <v>303</v>
      </c>
      <c r="B154" s="1">
        <v>44106</v>
      </c>
      <c r="C154" t="s">
        <v>19</v>
      </c>
      <c r="D154" t="s">
        <v>304</v>
      </c>
      <c r="E154">
        <v>0.436861842870712</v>
      </c>
      <c r="F154">
        <v>0.15148618817329401</v>
      </c>
      <c r="G154">
        <v>0.28537565469741799</v>
      </c>
      <c r="H154">
        <v>18.97</v>
      </c>
      <c r="I154">
        <v>681.19190374907305</v>
      </c>
      <c r="J154">
        <v>0.4</v>
      </c>
      <c r="K154">
        <v>0.1</v>
      </c>
      <c r="L154">
        <v>0.2</v>
      </c>
      <c r="M154" s="37">
        <v>45.014808519666701</v>
      </c>
      <c r="N154">
        <v>17.304951122388701</v>
      </c>
      <c r="P154">
        <v>681.19182999999998</v>
      </c>
    </row>
    <row r="155" spans="1:16" x14ac:dyDescent="0.25">
      <c r="A155" t="s">
        <v>305</v>
      </c>
      <c r="B155" s="1">
        <v>44106</v>
      </c>
      <c r="C155" t="s">
        <v>22</v>
      </c>
      <c r="D155" t="s">
        <v>306</v>
      </c>
      <c r="E155">
        <v>0.55733180046081499</v>
      </c>
      <c r="F155">
        <v>0.160149425268173</v>
      </c>
      <c r="G155">
        <v>0.39718237519264199</v>
      </c>
      <c r="H155">
        <v>37.56</v>
      </c>
      <c r="I155">
        <v>13453.8576940563</v>
      </c>
      <c r="J155">
        <v>0.5</v>
      </c>
      <c r="K155">
        <v>0.1</v>
      </c>
      <c r="L155">
        <v>0.3</v>
      </c>
      <c r="M155" s="37">
        <v>105.584188370514</v>
      </c>
      <c r="N155">
        <v>12.704443517556101</v>
      </c>
      <c r="O155">
        <v>37.4094134647939</v>
      </c>
      <c r="P155">
        <v>13453.843000000001</v>
      </c>
    </row>
    <row r="156" spans="1:16" x14ac:dyDescent="0.25">
      <c r="A156" t="s">
        <v>307</v>
      </c>
      <c r="B156" s="1">
        <v>44106</v>
      </c>
      <c r="C156" t="s">
        <v>16</v>
      </c>
      <c r="D156" t="s">
        <v>308</v>
      </c>
      <c r="E156">
        <v>0.32710435986518799</v>
      </c>
      <c r="F156">
        <v>0.119514226913452</v>
      </c>
      <c r="G156">
        <v>0.20759013295173601</v>
      </c>
      <c r="H156">
        <v>59.43</v>
      </c>
      <c r="I156">
        <v>3032.18348110843</v>
      </c>
      <c r="J156">
        <v>0.3</v>
      </c>
      <c r="K156">
        <v>0.1</v>
      </c>
      <c r="L156">
        <v>0.2</v>
      </c>
      <c r="M156" s="37">
        <v>6.3007188352941101</v>
      </c>
      <c r="P156">
        <v>4146.6670000000004</v>
      </c>
    </row>
    <row r="157" spans="1:16" x14ac:dyDescent="0.25">
      <c r="A157" t="s">
        <v>309</v>
      </c>
      <c r="B157" s="1">
        <v>44106</v>
      </c>
      <c r="C157" t="s">
        <v>22</v>
      </c>
      <c r="D157" t="s">
        <v>310</v>
      </c>
      <c r="E157">
        <v>0.41297346353530801</v>
      </c>
      <c r="F157">
        <v>0.13443779945373499</v>
      </c>
      <c r="G157">
        <v>0.27853566408157299</v>
      </c>
      <c r="H157">
        <v>33.75</v>
      </c>
      <c r="I157">
        <v>1395.3784704208399</v>
      </c>
      <c r="J157">
        <v>0.4</v>
      </c>
      <c r="K157">
        <v>0.1</v>
      </c>
      <c r="L157">
        <v>0.2</v>
      </c>
      <c r="M157" s="37">
        <v>35.6710190234988</v>
      </c>
      <c r="N157">
        <v>18.372924515607799</v>
      </c>
      <c r="O157">
        <v>44.471476975641004</v>
      </c>
      <c r="P157">
        <v>1395.377</v>
      </c>
    </row>
    <row r="158" spans="1:16" x14ac:dyDescent="0.25">
      <c r="A158" t="s">
        <v>311</v>
      </c>
      <c r="B158" s="1">
        <v>44106</v>
      </c>
      <c r="C158" t="s">
        <v>19</v>
      </c>
      <c r="D158" t="s">
        <v>312</v>
      </c>
      <c r="E158">
        <v>0.352446138858795</v>
      </c>
      <c r="F158">
        <v>0.205742642283439</v>
      </c>
      <c r="G158">
        <v>0.146703496575355</v>
      </c>
      <c r="H158">
        <v>15.81</v>
      </c>
      <c r="I158">
        <v>2611.90731144966</v>
      </c>
      <c r="J158">
        <v>0.3</v>
      </c>
      <c r="K158">
        <v>0.2</v>
      </c>
      <c r="L158">
        <v>0.1</v>
      </c>
      <c r="M158" s="37">
        <v>34.742618942946102</v>
      </c>
      <c r="N158">
        <v>27.476375640406399</v>
      </c>
      <c r="O158">
        <v>33.884988986655102</v>
      </c>
      <c r="P158">
        <v>2611.9067</v>
      </c>
    </row>
    <row r="159" spans="1:16" x14ac:dyDescent="0.25">
      <c r="A159" t="s">
        <v>313</v>
      </c>
      <c r="B159" s="1">
        <v>44106</v>
      </c>
      <c r="C159" t="s">
        <v>19</v>
      </c>
      <c r="D159" t="s">
        <v>314</v>
      </c>
      <c r="E159">
        <v>0.81811881065368597</v>
      </c>
      <c r="F159">
        <v>0.23711647093296001</v>
      </c>
      <c r="G159">
        <v>0.58100233972072601</v>
      </c>
      <c r="H159">
        <v>7.74</v>
      </c>
      <c r="I159">
        <v>953.96819932898495</v>
      </c>
      <c r="J159">
        <v>0.8</v>
      </c>
      <c r="K159">
        <v>0.2</v>
      </c>
      <c r="L159">
        <v>0.5</v>
      </c>
      <c r="N159">
        <v>12.322141952743999</v>
      </c>
      <c r="P159">
        <v>953.97046</v>
      </c>
    </row>
    <row r="160" spans="1:16" x14ac:dyDescent="0.25">
      <c r="A160" t="s">
        <v>315</v>
      </c>
      <c r="B160" s="1">
        <v>44106</v>
      </c>
      <c r="C160" t="s">
        <v>19</v>
      </c>
      <c r="D160" t="s">
        <v>316</v>
      </c>
      <c r="E160">
        <v>0.649691522121429</v>
      </c>
      <c r="F160">
        <v>0.13704368472099299</v>
      </c>
      <c r="G160">
        <v>0.51264783740043596</v>
      </c>
      <c r="H160">
        <v>13.86</v>
      </c>
      <c r="I160">
        <v>235.91599639159401</v>
      </c>
      <c r="J160">
        <v>0.6</v>
      </c>
      <c r="K160">
        <v>0.1</v>
      </c>
      <c r="L160">
        <v>0.5</v>
      </c>
      <c r="P160">
        <v>235.91660999999999</v>
      </c>
    </row>
    <row r="161" spans="1:16" x14ac:dyDescent="0.25">
      <c r="A161" t="s">
        <v>317</v>
      </c>
      <c r="B161" s="1">
        <v>44106</v>
      </c>
      <c r="C161" t="s">
        <v>19</v>
      </c>
      <c r="D161" t="s">
        <v>318</v>
      </c>
      <c r="E161">
        <v>0.690041244029998</v>
      </c>
      <c r="F161">
        <v>0.222905874252319</v>
      </c>
      <c r="G161">
        <v>0.467135369777679</v>
      </c>
      <c r="H161">
        <v>6.87</v>
      </c>
      <c r="I161">
        <v>411.34789971817401</v>
      </c>
      <c r="J161">
        <v>0.6</v>
      </c>
      <c r="K161">
        <v>0.2</v>
      </c>
      <c r="L161">
        <v>0.4</v>
      </c>
      <c r="N161">
        <v>-2.86299475244178</v>
      </c>
      <c r="P161">
        <v>411.34809999999999</v>
      </c>
    </row>
    <row r="162" spans="1:16" x14ac:dyDescent="0.25">
      <c r="A162" t="s">
        <v>319</v>
      </c>
      <c r="B162" s="1">
        <v>44106</v>
      </c>
      <c r="C162" t="s">
        <v>19</v>
      </c>
      <c r="D162" t="s">
        <v>320</v>
      </c>
      <c r="E162">
        <v>0.471703350543975</v>
      </c>
      <c r="F162">
        <v>8.1422679126262595E-2</v>
      </c>
      <c r="G162">
        <v>0.390280671417713</v>
      </c>
      <c r="H162">
        <v>21.02</v>
      </c>
      <c r="I162">
        <v>1897.07637050675</v>
      </c>
      <c r="J162">
        <v>0.4</v>
      </c>
      <c r="K162">
        <v>0</v>
      </c>
      <c r="L162">
        <v>0.3</v>
      </c>
      <c r="M162" s="37">
        <v>30.797970487875101</v>
      </c>
      <c r="N162">
        <v>30.486508465528601</v>
      </c>
      <c r="O162">
        <v>23.585394156758401</v>
      </c>
      <c r="P162">
        <v>1897.076</v>
      </c>
    </row>
    <row r="163" spans="1:16" x14ac:dyDescent="0.25">
      <c r="A163" t="s">
        <v>321</v>
      </c>
      <c r="B163" s="1">
        <v>44106</v>
      </c>
      <c r="C163" t="s">
        <v>19</v>
      </c>
      <c r="D163" t="s">
        <v>322</v>
      </c>
      <c r="E163">
        <v>0.54359090328216497</v>
      </c>
      <c r="F163">
        <v>0.24063694477081299</v>
      </c>
      <c r="G163">
        <v>0.30295395851135198</v>
      </c>
      <c r="H163">
        <v>31.69</v>
      </c>
      <c r="I163">
        <v>1168.7278579834101</v>
      </c>
      <c r="J163">
        <v>0.5</v>
      </c>
      <c r="K163">
        <v>0.2</v>
      </c>
      <c r="L163">
        <v>0.3</v>
      </c>
      <c r="N163">
        <v>8.9977166312705403</v>
      </c>
      <c r="O163">
        <v>43.329930790925502</v>
      </c>
      <c r="P163">
        <v>1168.7273</v>
      </c>
    </row>
    <row r="164" spans="1:16" x14ac:dyDescent="0.25">
      <c r="A164" t="s">
        <v>323</v>
      </c>
      <c r="B164" s="1">
        <v>44106</v>
      </c>
      <c r="C164" t="s">
        <v>25</v>
      </c>
      <c r="D164" t="s">
        <v>324</v>
      </c>
      <c r="E164">
        <v>0.808049917221069</v>
      </c>
      <c r="F164">
        <v>0.34486001729965199</v>
      </c>
      <c r="G164">
        <v>0.46318989992141701</v>
      </c>
      <c r="H164">
        <v>1.08</v>
      </c>
      <c r="I164">
        <v>168.703007191936</v>
      </c>
      <c r="J164">
        <v>0.8</v>
      </c>
      <c r="K164">
        <v>0.3</v>
      </c>
      <c r="L164">
        <v>0.4</v>
      </c>
      <c r="N164">
        <v>27.466253250700301</v>
      </c>
      <c r="O164">
        <v>72.041238710036893</v>
      </c>
      <c r="P164">
        <v>168.70248000000001</v>
      </c>
    </row>
    <row r="165" spans="1:16" x14ac:dyDescent="0.25">
      <c r="A165" t="s">
        <v>325</v>
      </c>
      <c r="B165" s="1">
        <v>44106</v>
      </c>
      <c r="C165" t="s">
        <v>19</v>
      </c>
      <c r="D165" t="s">
        <v>326</v>
      </c>
      <c r="E165">
        <v>0.62894558906555098</v>
      </c>
      <c r="F165">
        <v>0.184201329946517</v>
      </c>
      <c r="G165">
        <v>0.44474425911903298</v>
      </c>
      <c r="H165">
        <v>13.08</v>
      </c>
      <c r="I165">
        <v>286.20006722406498</v>
      </c>
      <c r="J165">
        <v>0.6</v>
      </c>
      <c r="K165">
        <v>0.1</v>
      </c>
      <c r="L165">
        <v>0.4</v>
      </c>
      <c r="N165">
        <v>10.1363574871003</v>
      </c>
      <c r="O165">
        <v>32.856917275433197</v>
      </c>
      <c r="P165">
        <v>286.19954999999999</v>
      </c>
    </row>
    <row r="166" spans="1:16" x14ac:dyDescent="0.25">
      <c r="A166" t="s">
        <v>327</v>
      </c>
      <c r="B166" s="1">
        <v>44106</v>
      </c>
      <c r="C166" t="s">
        <v>16</v>
      </c>
      <c r="D166" t="s">
        <v>328</v>
      </c>
      <c r="E166">
        <v>0.30186864733695901</v>
      </c>
      <c r="F166">
        <v>0.107529029250144</v>
      </c>
      <c r="G166">
        <v>0.19433961808681399</v>
      </c>
      <c r="H166">
        <v>48.93</v>
      </c>
      <c r="I166">
        <v>3819.10725106887</v>
      </c>
      <c r="J166">
        <v>0.3</v>
      </c>
      <c r="K166">
        <v>0.1</v>
      </c>
      <c r="L166">
        <v>0.1</v>
      </c>
      <c r="M166" s="37">
        <v>17.8929412535654</v>
      </c>
      <c r="N166">
        <v>36.225560190639499</v>
      </c>
      <c r="O166">
        <v>42.717823432975898</v>
      </c>
      <c r="P166">
        <v>3819.1134999999999</v>
      </c>
    </row>
    <row r="167" spans="1:16" x14ac:dyDescent="0.25">
      <c r="A167" t="s">
        <v>329</v>
      </c>
      <c r="B167" s="1">
        <v>44106</v>
      </c>
      <c r="C167" t="s">
        <v>19</v>
      </c>
      <c r="D167" t="s">
        <v>330</v>
      </c>
      <c r="E167">
        <v>0.36916801333427401</v>
      </c>
      <c r="F167">
        <v>0.21109177172183899</v>
      </c>
      <c r="G167">
        <v>0.158076241612434</v>
      </c>
      <c r="H167">
        <v>45.77</v>
      </c>
      <c r="I167">
        <v>1969.9920190236301</v>
      </c>
      <c r="J167">
        <v>0.3</v>
      </c>
      <c r="K167">
        <v>0.2</v>
      </c>
      <c r="L167">
        <v>0.1</v>
      </c>
      <c r="N167">
        <v>6.5069019713272702</v>
      </c>
      <c r="O167">
        <v>7.3857606296258602</v>
      </c>
      <c r="P167">
        <v>1969.9911</v>
      </c>
    </row>
    <row r="168" spans="1:16" x14ac:dyDescent="0.25">
      <c r="A168" t="s">
        <v>331</v>
      </c>
      <c r="B168" s="1">
        <v>44106</v>
      </c>
      <c r="C168" t="s">
        <v>25</v>
      </c>
      <c r="D168" t="s">
        <v>332</v>
      </c>
      <c r="E168">
        <v>0.42987096309661799</v>
      </c>
      <c r="F168">
        <v>6.0532629489898598E-2</v>
      </c>
      <c r="G168">
        <v>0.36933833360671903</v>
      </c>
      <c r="H168">
        <v>101.34</v>
      </c>
      <c r="I168">
        <v>56876.905941473298</v>
      </c>
      <c r="J168">
        <v>0.4</v>
      </c>
      <c r="K168">
        <v>0</v>
      </c>
      <c r="L168">
        <v>0.3</v>
      </c>
      <c r="M168" s="37">
        <v>21.570108980443599</v>
      </c>
      <c r="N168">
        <v>22.298073295776799</v>
      </c>
      <c r="O168">
        <v>37.060259625420798</v>
      </c>
      <c r="P168">
        <v>56876.866999999998</v>
      </c>
    </row>
    <row r="169" spans="1:16" x14ac:dyDescent="0.25">
      <c r="A169" t="s">
        <v>333</v>
      </c>
      <c r="B169" s="1">
        <v>44106</v>
      </c>
      <c r="C169" t="s">
        <v>19</v>
      </c>
      <c r="D169" t="s">
        <v>334</v>
      </c>
      <c r="E169">
        <v>0.44714459776878301</v>
      </c>
      <c r="F169">
        <v>0.19368910789489699</v>
      </c>
      <c r="G169">
        <v>0.253455489873886</v>
      </c>
      <c r="H169">
        <v>52.89</v>
      </c>
      <c r="I169">
        <v>1742.7735389627601</v>
      </c>
      <c r="J169">
        <v>0.4</v>
      </c>
      <c r="K169">
        <v>0.1</v>
      </c>
      <c r="L169">
        <v>0.2</v>
      </c>
      <c r="M169" s="37">
        <v>26.927823096962101</v>
      </c>
      <c r="N169">
        <v>15.380586308635699</v>
      </c>
      <c r="O169">
        <v>16.241140977164399</v>
      </c>
      <c r="P169">
        <v>1742.7732000000001</v>
      </c>
    </row>
    <row r="170" spans="1:16" x14ac:dyDescent="0.25">
      <c r="A170" t="s">
        <v>335</v>
      </c>
      <c r="B170" s="1">
        <v>44106</v>
      </c>
      <c r="C170" t="s">
        <v>19</v>
      </c>
      <c r="D170" t="s">
        <v>336</v>
      </c>
      <c r="E170">
        <v>0.79488778114318803</v>
      </c>
      <c r="F170">
        <v>0.18450489640235901</v>
      </c>
      <c r="G170">
        <v>0.61038288474082902</v>
      </c>
      <c r="H170">
        <v>7.51</v>
      </c>
      <c r="I170">
        <v>1876.80848539151</v>
      </c>
      <c r="J170">
        <v>0.7</v>
      </c>
      <c r="K170">
        <v>0.1</v>
      </c>
      <c r="L170">
        <v>0.6</v>
      </c>
      <c r="N170">
        <v>11.2632222724899</v>
      </c>
      <c r="P170">
        <v>1876.8091999999999</v>
      </c>
    </row>
    <row r="171" spans="1:16" x14ac:dyDescent="0.25">
      <c r="A171" t="s">
        <v>337</v>
      </c>
      <c r="B171" s="1">
        <v>44106</v>
      </c>
      <c r="C171" t="s">
        <v>16</v>
      </c>
      <c r="D171" t="s">
        <v>338</v>
      </c>
      <c r="E171">
        <v>0.69777536392211903</v>
      </c>
      <c r="F171">
        <v>0.15067070722579901</v>
      </c>
      <c r="G171">
        <v>0.54710465669631902</v>
      </c>
      <c r="H171">
        <v>11.85</v>
      </c>
      <c r="I171">
        <v>5441.1163754142499</v>
      </c>
      <c r="J171">
        <v>0.6</v>
      </c>
      <c r="K171">
        <v>0.1</v>
      </c>
      <c r="L171">
        <v>0.5</v>
      </c>
      <c r="N171">
        <v>17.619792327263301</v>
      </c>
      <c r="P171">
        <v>5441.1170000000002</v>
      </c>
    </row>
    <row r="172" spans="1:16" x14ac:dyDescent="0.25">
      <c r="A172" t="s">
        <v>339</v>
      </c>
      <c r="B172" s="1">
        <v>44106</v>
      </c>
      <c r="C172" t="s">
        <v>16</v>
      </c>
      <c r="D172" t="s">
        <v>340</v>
      </c>
      <c r="E172">
        <v>0.294056355953216</v>
      </c>
      <c r="F172">
        <v>0.18275290727615301</v>
      </c>
      <c r="G172">
        <v>0.111303448677062</v>
      </c>
      <c r="H172">
        <v>25.05</v>
      </c>
      <c r="I172">
        <v>4605.5139901330103</v>
      </c>
      <c r="J172">
        <v>0.2</v>
      </c>
      <c r="K172">
        <v>0.1</v>
      </c>
      <c r="L172">
        <v>0.1</v>
      </c>
      <c r="M172" s="37">
        <v>-41.529570948550699</v>
      </c>
      <c r="P172">
        <v>4605.5176000000001</v>
      </c>
    </row>
    <row r="173" spans="1:16" x14ac:dyDescent="0.25">
      <c r="A173" t="s">
        <v>737</v>
      </c>
      <c r="B173" s="1">
        <v>44106</v>
      </c>
      <c r="C173" t="s">
        <v>25</v>
      </c>
      <c r="D173" t="s">
        <v>738</v>
      </c>
      <c r="E173">
        <v>0.35503154993057201</v>
      </c>
      <c r="F173">
        <v>0.120956875383853</v>
      </c>
      <c r="G173">
        <v>0.23407467454671799</v>
      </c>
      <c r="H173">
        <v>161.56</v>
      </c>
      <c r="I173">
        <v>12382.255172077999</v>
      </c>
      <c r="J173">
        <v>0.3</v>
      </c>
      <c r="K173">
        <v>0.1</v>
      </c>
      <c r="L173">
        <v>0.2</v>
      </c>
      <c r="M173" s="37">
        <v>15.7478176848829</v>
      </c>
      <c r="N173">
        <v>21.947889438844001</v>
      </c>
      <c r="O173">
        <v>36.313410181742803</v>
      </c>
      <c r="P173">
        <v>12382.249</v>
      </c>
    </row>
    <row r="174" spans="1:16" x14ac:dyDescent="0.25">
      <c r="A174" t="s">
        <v>341</v>
      </c>
      <c r="B174" s="1">
        <v>44106</v>
      </c>
      <c r="C174" t="s">
        <v>19</v>
      </c>
      <c r="D174" t="s">
        <v>342</v>
      </c>
      <c r="E174">
        <v>0.26838988065719599</v>
      </c>
      <c r="F174">
        <v>0.16549311578273701</v>
      </c>
      <c r="G174">
        <v>0.10289676487445799</v>
      </c>
      <c r="H174">
        <v>97.89</v>
      </c>
      <c r="I174">
        <v>298330.00188012398</v>
      </c>
      <c r="J174">
        <v>0.2</v>
      </c>
      <c r="K174">
        <v>0.1</v>
      </c>
      <c r="L174">
        <v>0.1</v>
      </c>
      <c r="M174" s="37">
        <v>13.5332181589563</v>
      </c>
      <c r="N174">
        <v>15.7755663038623</v>
      </c>
      <c r="O174">
        <v>12.8286340049698</v>
      </c>
      <c r="P174">
        <v>298329.56</v>
      </c>
    </row>
    <row r="175" spans="1:16" x14ac:dyDescent="0.25">
      <c r="A175" t="s">
        <v>343</v>
      </c>
      <c r="B175" s="1">
        <v>44106</v>
      </c>
      <c r="C175" t="s">
        <v>25</v>
      </c>
      <c r="D175" t="s">
        <v>344</v>
      </c>
      <c r="E175">
        <v>0.67727404832839899</v>
      </c>
      <c r="F175">
        <v>0.13646945357322601</v>
      </c>
      <c r="G175">
        <v>0.54080459475517195</v>
      </c>
      <c r="H175">
        <v>15.41</v>
      </c>
      <c r="I175">
        <v>1991.39588695869</v>
      </c>
      <c r="J175">
        <v>0.6</v>
      </c>
      <c r="K175">
        <v>0.1</v>
      </c>
      <c r="L175">
        <v>0.5</v>
      </c>
      <c r="N175">
        <v>25.9591619560113</v>
      </c>
      <c r="P175">
        <v>1991.4033999999999</v>
      </c>
    </row>
    <row r="176" spans="1:16" x14ac:dyDescent="0.25">
      <c r="A176" t="s">
        <v>345</v>
      </c>
      <c r="B176" s="1">
        <v>44106</v>
      </c>
      <c r="C176" t="s">
        <v>19</v>
      </c>
      <c r="D176" t="s">
        <v>346</v>
      </c>
      <c r="E176">
        <v>0.45299702882766701</v>
      </c>
      <c r="F176">
        <v>0.19689483940601299</v>
      </c>
      <c r="G176">
        <v>0.25610218942165303</v>
      </c>
      <c r="H176">
        <v>12.22</v>
      </c>
      <c r="I176">
        <v>11926.720260620101</v>
      </c>
      <c r="J176">
        <v>0.4</v>
      </c>
      <c r="K176">
        <v>0.1</v>
      </c>
      <c r="L176">
        <v>0.2</v>
      </c>
      <c r="M176" s="37">
        <v>40.347111115170698</v>
      </c>
      <c r="N176">
        <v>15.6421655375709</v>
      </c>
      <c r="O176">
        <v>42.164272167173301</v>
      </c>
      <c r="P176">
        <v>11926.721</v>
      </c>
    </row>
    <row r="177" spans="1:16" x14ac:dyDescent="0.25">
      <c r="A177" t="s">
        <v>347</v>
      </c>
      <c r="B177" s="1">
        <v>44106</v>
      </c>
      <c r="C177" t="s">
        <v>16</v>
      </c>
      <c r="D177" t="s">
        <v>348</v>
      </c>
      <c r="E177">
        <v>0.37839627265930098</v>
      </c>
      <c r="F177">
        <v>6.63274675607681E-2</v>
      </c>
      <c r="G177">
        <v>0.31206880509853302</v>
      </c>
      <c r="H177">
        <v>35.11</v>
      </c>
      <c r="I177">
        <v>19631.4362567998</v>
      </c>
      <c r="J177">
        <v>0.3</v>
      </c>
      <c r="K177">
        <v>0</v>
      </c>
      <c r="L177">
        <v>0.3</v>
      </c>
      <c r="M177" s="37">
        <v>11.9082678644638</v>
      </c>
      <c r="N177">
        <v>24.7724763408592</v>
      </c>
      <c r="O177">
        <v>39.379154228022102</v>
      </c>
      <c r="P177">
        <v>19631.440999999999</v>
      </c>
    </row>
    <row r="178" spans="1:16" x14ac:dyDescent="0.25">
      <c r="A178" t="s">
        <v>349</v>
      </c>
      <c r="B178" s="1">
        <v>44106</v>
      </c>
      <c r="C178" t="s">
        <v>22</v>
      </c>
      <c r="D178" t="s">
        <v>350</v>
      </c>
      <c r="E178">
        <v>0.39042875170707703</v>
      </c>
      <c r="F178">
        <v>0.118584379553794</v>
      </c>
      <c r="G178">
        <v>0.271844372153282</v>
      </c>
      <c r="H178">
        <v>66.989999999999995</v>
      </c>
      <c r="I178">
        <v>4376.5118811597204</v>
      </c>
      <c r="J178">
        <v>0.3</v>
      </c>
      <c r="K178">
        <v>0.1</v>
      </c>
      <c r="L178">
        <v>0.2</v>
      </c>
      <c r="M178" s="37">
        <v>14.1210154631676</v>
      </c>
      <c r="N178">
        <v>15.9872668398669</v>
      </c>
      <c r="O178">
        <v>48.464966175256301</v>
      </c>
      <c r="P178">
        <v>4376.5102999999999</v>
      </c>
    </row>
    <row r="179" spans="1:16" x14ac:dyDescent="0.25">
      <c r="A179" t="s">
        <v>351</v>
      </c>
      <c r="B179" s="1">
        <v>44106</v>
      </c>
      <c r="C179" t="s">
        <v>25</v>
      </c>
      <c r="D179" t="s">
        <v>352</v>
      </c>
      <c r="E179">
        <v>0.78898817300796498</v>
      </c>
      <c r="F179">
        <v>0.19698286056518499</v>
      </c>
      <c r="G179">
        <v>0.59200531244277899</v>
      </c>
      <c r="H179">
        <v>7.61</v>
      </c>
      <c r="I179">
        <v>875.26973444195005</v>
      </c>
      <c r="J179">
        <v>0.7</v>
      </c>
      <c r="K179">
        <v>0.1</v>
      </c>
      <c r="L179">
        <v>0.5</v>
      </c>
      <c r="N179">
        <v>-0.61379879990658803</v>
      </c>
      <c r="P179">
        <v>875.27179999999998</v>
      </c>
    </row>
    <row r="180" spans="1:16" x14ac:dyDescent="0.25">
      <c r="A180" t="s">
        <v>353</v>
      </c>
      <c r="B180" s="1">
        <v>44106</v>
      </c>
      <c r="C180" t="s">
        <v>16</v>
      </c>
      <c r="D180" t="s">
        <v>354</v>
      </c>
      <c r="E180">
        <v>0.42231297492980902</v>
      </c>
      <c r="F180">
        <v>0.19740171730518299</v>
      </c>
      <c r="G180">
        <v>0.22491125762462599</v>
      </c>
      <c r="H180">
        <v>34.340000000000003</v>
      </c>
      <c r="I180">
        <v>3872.3875613046398</v>
      </c>
      <c r="J180">
        <v>0.4</v>
      </c>
      <c r="K180">
        <v>0.1</v>
      </c>
      <c r="L180">
        <v>0.2</v>
      </c>
      <c r="M180" s="37">
        <v>28.471920161332601</v>
      </c>
      <c r="N180">
        <v>17.371281715268001</v>
      </c>
      <c r="O180">
        <v>29.5136705226159</v>
      </c>
      <c r="P180">
        <v>3872.3845000000001</v>
      </c>
    </row>
    <row r="181" spans="1:16" x14ac:dyDescent="0.25">
      <c r="A181" t="s">
        <v>355</v>
      </c>
      <c r="B181" s="1">
        <v>44106</v>
      </c>
      <c r="C181" t="s">
        <v>19</v>
      </c>
      <c r="D181" t="s">
        <v>356</v>
      </c>
      <c r="E181">
        <v>0.70203822851180997</v>
      </c>
      <c r="F181">
        <v>0.20459832251071899</v>
      </c>
      <c r="G181">
        <v>0.497439906001091</v>
      </c>
      <c r="H181">
        <v>10.23</v>
      </c>
      <c r="I181">
        <v>516.28389428666605</v>
      </c>
      <c r="J181">
        <v>0.7</v>
      </c>
      <c r="K181">
        <v>0.2</v>
      </c>
      <c r="L181">
        <v>0.4</v>
      </c>
      <c r="N181">
        <v>-10.1634646157337</v>
      </c>
      <c r="P181">
        <v>516.28357000000005</v>
      </c>
    </row>
    <row r="182" spans="1:16" x14ac:dyDescent="0.25">
      <c r="A182" t="s">
        <v>357</v>
      </c>
      <c r="B182" s="1">
        <v>44106</v>
      </c>
      <c r="C182" t="s">
        <v>19</v>
      </c>
      <c r="D182" t="s">
        <v>358</v>
      </c>
      <c r="E182">
        <v>0.286814033985137</v>
      </c>
      <c r="F182">
        <v>0.139728799462318</v>
      </c>
      <c r="G182">
        <v>0.14708523452281899</v>
      </c>
      <c r="H182">
        <v>42.42</v>
      </c>
      <c r="I182">
        <v>1090.5720764531</v>
      </c>
      <c r="J182">
        <v>0.2</v>
      </c>
      <c r="K182">
        <v>0.1</v>
      </c>
      <c r="L182">
        <v>0.1</v>
      </c>
      <c r="M182" s="37">
        <v>6.5364061710283803</v>
      </c>
      <c r="N182">
        <v>7.3668687392250796</v>
      </c>
      <c r="O182">
        <v>9.3369863672042097</v>
      </c>
      <c r="P182">
        <v>1090.5715</v>
      </c>
    </row>
    <row r="183" spans="1:16" x14ac:dyDescent="0.25">
      <c r="A183" t="s">
        <v>359</v>
      </c>
      <c r="B183" s="1">
        <v>44106</v>
      </c>
      <c r="C183" t="s">
        <v>22</v>
      </c>
      <c r="D183" t="s">
        <v>360</v>
      </c>
      <c r="E183">
        <v>0.76766347885131803</v>
      </c>
      <c r="F183">
        <v>0.16054572165012301</v>
      </c>
      <c r="G183">
        <v>0.60711775720119399</v>
      </c>
      <c r="H183">
        <v>32.64</v>
      </c>
      <c r="I183">
        <v>6307.6186222850702</v>
      </c>
      <c r="J183">
        <v>0.7</v>
      </c>
      <c r="K183">
        <v>0.1</v>
      </c>
      <c r="L183">
        <v>0.6</v>
      </c>
      <c r="N183">
        <v>18.242226394087599</v>
      </c>
      <c r="P183">
        <v>6307.6147000000001</v>
      </c>
    </row>
    <row r="184" spans="1:16" x14ac:dyDescent="0.25">
      <c r="A184" t="s">
        <v>361</v>
      </c>
      <c r="B184" s="1">
        <v>44106</v>
      </c>
      <c r="C184" t="s">
        <v>16</v>
      </c>
      <c r="D184" t="s">
        <v>362</v>
      </c>
      <c r="E184">
        <v>0.44109106063842701</v>
      </c>
      <c r="F184">
        <v>0.16458249092102001</v>
      </c>
      <c r="G184">
        <v>0.276508569717407</v>
      </c>
      <c r="H184">
        <v>77.12</v>
      </c>
      <c r="I184">
        <v>6099.4130858792296</v>
      </c>
      <c r="J184">
        <v>0.4</v>
      </c>
      <c r="K184">
        <v>0.1</v>
      </c>
      <c r="L184">
        <v>0.2</v>
      </c>
      <c r="M184" s="37">
        <v>46.632466317900104</v>
      </c>
      <c r="N184">
        <v>13.850010512618599</v>
      </c>
      <c r="O184">
        <v>37.118286505175199</v>
      </c>
      <c r="P184">
        <v>6099.4129999999996</v>
      </c>
    </row>
    <row r="185" spans="1:16" x14ac:dyDescent="0.25">
      <c r="A185" t="s">
        <v>363</v>
      </c>
      <c r="B185" s="1">
        <v>44106</v>
      </c>
      <c r="C185" t="s">
        <v>25</v>
      </c>
      <c r="D185" t="s">
        <v>364</v>
      </c>
      <c r="E185">
        <v>0.57793027162551802</v>
      </c>
      <c r="F185">
        <v>2.82002929598093E-2</v>
      </c>
      <c r="G185">
        <v>0.54972997866570905</v>
      </c>
      <c r="H185">
        <v>338.83</v>
      </c>
      <c r="I185">
        <v>336300.88047010102</v>
      </c>
      <c r="J185">
        <v>0.5</v>
      </c>
      <c r="K185">
        <v>0</v>
      </c>
      <c r="L185">
        <v>0.5</v>
      </c>
      <c r="M185" s="37">
        <v>33.9274782496719</v>
      </c>
      <c r="N185">
        <v>32.935747729031903</v>
      </c>
      <c r="P185">
        <v>339189.53</v>
      </c>
    </row>
    <row r="186" spans="1:16" x14ac:dyDescent="0.25">
      <c r="A186" t="s">
        <v>365</v>
      </c>
      <c r="B186" s="1">
        <v>44106</v>
      </c>
      <c r="C186" t="s">
        <v>16</v>
      </c>
      <c r="D186" t="s">
        <v>366</v>
      </c>
      <c r="E186">
        <v>0.335465818643569</v>
      </c>
      <c r="F186">
        <v>0.16968169808387701</v>
      </c>
      <c r="G186">
        <v>0.16578412055969199</v>
      </c>
      <c r="H186">
        <v>30.75</v>
      </c>
      <c r="I186">
        <v>2025.3592414856</v>
      </c>
      <c r="J186">
        <v>0.3</v>
      </c>
      <c r="K186">
        <v>0.1</v>
      </c>
      <c r="L186">
        <v>0.1</v>
      </c>
      <c r="N186">
        <v>1.2069289221661801</v>
      </c>
      <c r="O186">
        <v>6.6769580916704703</v>
      </c>
      <c r="P186">
        <v>2025.3579999999999</v>
      </c>
    </row>
    <row r="187" spans="1:16" x14ac:dyDescent="0.25">
      <c r="A187" t="s">
        <v>367</v>
      </c>
      <c r="B187" s="1">
        <v>44106</v>
      </c>
      <c r="C187" t="s">
        <v>25</v>
      </c>
      <c r="D187" t="s">
        <v>368</v>
      </c>
      <c r="E187">
        <v>0.59796494245529097</v>
      </c>
      <c r="F187">
        <v>0.13244257867336201</v>
      </c>
      <c r="G187">
        <v>0.46552236378192902</v>
      </c>
      <c r="H187">
        <v>6.28</v>
      </c>
      <c r="I187">
        <v>362.68081640756498</v>
      </c>
      <c r="J187">
        <v>0.5</v>
      </c>
      <c r="K187">
        <v>0.1</v>
      </c>
      <c r="L187">
        <v>0.4</v>
      </c>
      <c r="M187" s="37">
        <v>22.3300322000782</v>
      </c>
      <c r="N187">
        <v>-3.5886026209532602</v>
      </c>
      <c r="O187">
        <v>29.561200923787499</v>
      </c>
      <c r="P187">
        <v>362.6807</v>
      </c>
    </row>
    <row r="188" spans="1:16" x14ac:dyDescent="0.25">
      <c r="A188" t="s">
        <v>369</v>
      </c>
      <c r="B188" s="1">
        <v>44106</v>
      </c>
      <c r="C188" t="s">
        <v>16</v>
      </c>
      <c r="D188" t="s">
        <v>370</v>
      </c>
      <c r="E188">
        <v>0.31912457942962602</v>
      </c>
      <c r="F188">
        <v>0.124285370111465</v>
      </c>
      <c r="G188">
        <v>0.19483920931816101</v>
      </c>
      <c r="H188">
        <v>36.03</v>
      </c>
      <c r="I188">
        <v>1990.4870025692401</v>
      </c>
      <c r="J188">
        <v>0.3</v>
      </c>
      <c r="K188">
        <v>0.1</v>
      </c>
      <c r="L188">
        <v>0.1</v>
      </c>
      <c r="M188" s="37">
        <v>20.1891532653353</v>
      </c>
      <c r="N188">
        <v>37.803392165468402</v>
      </c>
      <c r="O188">
        <v>13.3031760951317</v>
      </c>
      <c r="P188">
        <v>1990.4882</v>
      </c>
    </row>
    <row r="189" spans="1:16" x14ac:dyDescent="0.25">
      <c r="A189" t="s">
        <v>371</v>
      </c>
      <c r="B189" s="1">
        <v>44106</v>
      </c>
      <c r="C189" t="s">
        <v>25</v>
      </c>
      <c r="D189" t="s">
        <v>372</v>
      </c>
      <c r="E189">
        <v>0.50657105445861805</v>
      </c>
      <c r="F189">
        <v>5.87255991995334E-2</v>
      </c>
      <c r="G189">
        <v>0.44784545525908398</v>
      </c>
      <c r="H189">
        <v>293.95999999999998</v>
      </c>
      <c r="I189">
        <v>55176.289499023398</v>
      </c>
      <c r="J189">
        <v>0.5</v>
      </c>
      <c r="K189">
        <v>0</v>
      </c>
      <c r="L189">
        <v>0.4</v>
      </c>
      <c r="M189" s="37">
        <v>49.8392501995666</v>
      </c>
      <c r="N189">
        <v>31.493905457026202</v>
      </c>
      <c r="O189">
        <v>29.429918614214699</v>
      </c>
      <c r="P189">
        <v>55176.29</v>
      </c>
    </row>
    <row r="190" spans="1:16" x14ac:dyDescent="0.25">
      <c r="A190" t="s">
        <v>373</v>
      </c>
      <c r="B190" s="1">
        <v>44106</v>
      </c>
      <c r="C190" t="s">
        <v>22</v>
      </c>
      <c r="D190" t="s">
        <v>374</v>
      </c>
      <c r="E190">
        <v>0.37397414445876997</v>
      </c>
      <c r="F190">
        <v>0.14257638156413999</v>
      </c>
      <c r="G190">
        <v>0.23139776289462999</v>
      </c>
      <c r="H190">
        <v>41.32</v>
      </c>
      <c r="I190">
        <v>2287.37984623483</v>
      </c>
      <c r="J190">
        <v>0.3</v>
      </c>
      <c r="K190">
        <v>0.1</v>
      </c>
      <c r="L190">
        <v>0.2</v>
      </c>
      <c r="M190" s="37">
        <v>12.1942384797856</v>
      </c>
      <c r="N190">
        <v>4.7834698399682898</v>
      </c>
      <c r="O190">
        <v>14.240671728636899</v>
      </c>
      <c r="P190">
        <v>2287.3800999999999</v>
      </c>
    </row>
    <row r="191" spans="1:16" x14ac:dyDescent="0.25">
      <c r="A191" t="s">
        <v>375</v>
      </c>
      <c r="B191" s="1">
        <v>44106</v>
      </c>
      <c r="C191" t="s">
        <v>22</v>
      </c>
      <c r="D191" t="s">
        <v>376</v>
      </c>
      <c r="E191">
        <v>0.615256667137146</v>
      </c>
      <c r="F191">
        <v>8.3749629557132693E-2</v>
      </c>
      <c r="G191">
        <v>0.53150703758001305</v>
      </c>
      <c r="H191">
        <v>37.630000000000003</v>
      </c>
      <c r="I191">
        <v>34155.337629034002</v>
      </c>
      <c r="J191">
        <v>0.6</v>
      </c>
      <c r="K191">
        <v>0</v>
      </c>
      <c r="L191">
        <v>0.5</v>
      </c>
      <c r="N191">
        <v>23.717774958354799</v>
      </c>
      <c r="P191">
        <v>34155.360000000001</v>
      </c>
    </row>
    <row r="192" spans="1:16" x14ac:dyDescent="0.25">
      <c r="A192" t="s">
        <v>377</v>
      </c>
      <c r="B192" s="1">
        <v>44106</v>
      </c>
      <c r="C192" t="s">
        <v>25</v>
      </c>
      <c r="D192" t="s">
        <v>378</v>
      </c>
      <c r="E192">
        <v>0.76604354381561202</v>
      </c>
      <c r="F192">
        <v>0.26752683520317</v>
      </c>
      <c r="G192">
        <v>0.49851670861244202</v>
      </c>
      <c r="H192">
        <v>2.81</v>
      </c>
      <c r="I192">
        <v>1273.8586083985999</v>
      </c>
      <c r="J192">
        <v>0.7</v>
      </c>
      <c r="K192">
        <v>0.2</v>
      </c>
      <c r="L192">
        <v>0.4</v>
      </c>
      <c r="N192">
        <v>-1.7548652035075301</v>
      </c>
      <c r="O192">
        <v>25.3654678128723</v>
      </c>
      <c r="P192">
        <v>1273.8571999999999</v>
      </c>
    </row>
    <row r="193" spans="1:16" x14ac:dyDescent="0.25">
      <c r="A193" t="s">
        <v>379</v>
      </c>
      <c r="B193" s="1">
        <v>44106</v>
      </c>
      <c r="C193" t="s">
        <v>22</v>
      </c>
      <c r="D193" t="s">
        <v>380</v>
      </c>
      <c r="E193">
        <v>0.40203255414962702</v>
      </c>
      <c r="F193">
        <v>0.109305195510387</v>
      </c>
      <c r="G193">
        <v>0.29272735863923999</v>
      </c>
      <c r="H193">
        <v>976.69</v>
      </c>
      <c r="I193">
        <v>13456.6754574597</v>
      </c>
      <c r="J193">
        <v>0.4</v>
      </c>
      <c r="K193">
        <v>0.1</v>
      </c>
      <c r="L193">
        <v>0.2</v>
      </c>
      <c r="M193" s="37">
        <v>16.3419730770066</v>
      </c>
      <c r="N193">
        <v>20.3386376738917</v>
      </c>
      <c r="O193">
        <v>19.941166304149402</v>
      </c>
      <c r="P193">
        <v>13456.638999999999</v>
      </c>
    </row>
    <row r="194" spans="1:16" x14ac:dyDescent="0.25">
      <c r="A194" t="s">
        <v>381</v>
      </c>
      <c r="B194" s="1">
        <v>44106</v>
      </c>
      <c r="C194" t="s">
        <v>25</v>
      </c>
      <c r="D194" t="s">
        <v>382</v>
      </c>
      <c r="E194">
        <v>0.48491483926772999</v>
      </c>
      <c r="F194">
        <v>0.17639054358005499</v>
      </c>
      <c r="G194">
        <v>0.30852429568767498</v>
      </c>
      <c r="H194">
        <v>482.52</v>
      </c>
      <c r="I194">
        <v>18322.1202349907</v>
      </c>
      <c r="J194">
        <v>0.4</v>
      </c>
      <c r="K194">
        <v>0.1</v>
      </c>
      <c r="L194">
        <v>0.3</v>
      </c>
      <c r="M194" s="37">
        <v>38.564373902128303</v>
      </c>
      <c r="N194">
        <v>47.432426740770403</v>
      </c>
      <c r="O194">
        <v>44.566908998296398</v>
      </c>
      <c r="P194">
        <v>18322.103999999999</v>
      </c>
    </row>
    <row r="195" spans="1:16" x14ac:dyDescent="0.25">
      <c r="A195" t="s">
        <v>383</v>
      </c>
      <c r="B195" s="1">
        <v>44106</v>
      </c>
      <c r="C195" t="s">
        <v>22</v>
      </c>
      <c r="D195" t="s">
        <v>384</v>
      </c>
      <c r="E195">
        <v>0.361934304237365</v>
      </c>
      <c r="F195">
        <v>7.1943745017051697E-2</v>
      </c>
      <c r="G195">
        <v>0.28999055922031403</v>
      </c>
      <c r="H195">
        <v>114.56</v>
      </c>
      <c r="I195">
        <v>58027.998509449899</v>
      </c>
      <c r="J195">
        <v>0.3</v>
      </c>
      <c r="K195">
        <v>0</v>
      </c>
      <c r="L195">
        <v>0.2</v>
      </c>
      <c r="M195" s="37">
        <v>7.36485000884083</v>
      </c>
      <c r="N195">
        <v>21.199295912400299</v>
      </c>
      <c r="O195">
        <v>19.478893740702201</v>
      </c>
      <c r="P195">
        <v>58027.96</v>
      </c>
    </row>
    <row r="196" spans="1:16" x14ac:dyDescent="0.25">
      <c r="A196" t="s">
        <v>385</v>
      </c>
      <c r="B196" s="1">
        <v>44106</v>
      </c>
      <c r="C196" t="s">
        <v>25</v>
      </c>
      <c r="D196" t="s">
        <v>386</v>
      </c>
      <c r="E196">
        <v>0.32356917858123702</v>
      </c>
      <c r="F196">
        <v>0.130780264735221</v>
      </c>
      <c r="G196">
        <v>0.19278891384601499</v>
      </c>
      <c r="H196">
        <v>164.01</v>
      </c>
      <c r="I196">
        <v>7039.5032405986503</v>
      </c>
      <c r="J196">
        <v>0.3</v>
      </c>
      <c r="K196">
        <v>0.1</v>
      </c>
      <c r="L196">
        <v>0.1</v>
      </c>
      <c r="M196" s="37">
        <v>10.713083331960799</v>
      </c>
      <c r="N196">
        <v>12.183404226622599</v>
      </c>
      <c r="O196">
        <v>11.1687245958944</v>
      </c>
      <c r="P196">
        <v>7039.5060000000003</v>
      </c>
    </row>
    <row r="197" spans="1:16" x14ac:dyDescent="0.25">
      <c r="A197" t="s">
        <v>387</v>
      </c>
      <c r="B197" s="1">
        <v>44106</v>
      </c>
      <c r="C197" t="s">
        <v>16</v>
      </c>
      <c r="D197" t="s">
        <v>388</v>
      </c>
      <c r="E197">
        <v>0.29318305850028897</v>
      </c>
      <c r="F197">
        <v>0.14490808546543099</v>
      </c>
      <c r="G197">
        <v>0.14827497303485801</v>
      </c>
      <c r="H197">
        <v>47.97</v>
      </c>
      <c r="I197">
        <v>75637.226438917103</v>
      </c>
      <c r="J197">
        <v>0.2</v>
      </c>
      <c r="K197">
        <v>0.1</v>
      </c>
      <c r="L197">
        <v>0.1</v>
      </c>
      <c r="M197" s="37">
        <v>2.0331937631193</v>
      </c>
      <c r="N197">
        <v>15.418390152555199</v>
      </c>
      <c r="O197">
        <v>1.65075723888723</v>
      </c>
      <c r="P197">
        <v>75637.179999999993</v>
      </c>
    </row>
    <row r="198" spans="1:16" x14ac:dyDescent="0.25">
      <c r="A198" t="s">
        <v>389</v>
      </c>
      <c r="B198" s="1">
        <v>44106</v>
      </c>
      <c r="C198" t="s">
        <v>19</v>
      </c>
      <c r="D198" t="s">
        <v>390</v>
      </c>
      <c r="E198">
        <v>0.69772654771804798</v>
      </c>
      <c r="F198">
        <v>0.27075365185737599</v>
      </c>
      <c r="G198">
        <v>0.426972895860672</v>
      </c>
      <c r="H198">
        <v>13.61</v>
      </c>
      <c r="I198">
        <v>308.23588135415002</v>
      </c>
      <c r="J198">
        <v>0.6</v>
      </c>
      <c r="K198">
        <v>0.2</v>
      </c>
      <c r="L198">
        <v>0.4</v>
      </c>
      <c r="N198">
        <v>-19.6893176187547</v>
      </c>
      <c r="P198">
        <v>308.23516999999998</v>
      </c>
    </row>
    <row r="199" spans="1:16" x14ac:dyDescent="0.25">
      <c r="A199" t="s">
        <v>391</v>
      </c>
      <c r="B199" s="1">
        <v>44106</v>
      </c>
      <c r="C199" t="s">
        <v>25</v>
      </c>
      <c r="D199" t="s">
        <v>392</v>
      </c>
      <c r="E199">
        <v>0.42562106251716603</v>
      </c>
      <c r="F199">
        <v>8.2076244056224795E-2</v>
      </c>
      <c r="G199">
        <v>0.34354481846094098</v>
      </c>
      <c r="H199">
        <v>348.16</v>
      </c>
      <c r="I199">
        <v>29119.119681288499</v>
      </c>
      <c r="J199">
        <v>0.4</v>
      </c>
      <c r="K199">
        <v>0</v>
      </c>
      <c r="L199">
        <v>0.3</v>
      </c>
      <c r="M199" s="37">
        <v>31.8464081861704</v>
      </c>
      <c r="N199">
        <v>36.837584913683003</v>
      </c>
      <c r="O199">
        <v>-1.7557770442617799</v>
      </c>
      <c r="P199">
        <v>29119.127</v>
      </c>
    </row>
    <row r="200" spans="1:16" x14ac:dyDescent="0.25">
      <c r="A200" t="s">
        <v>393</v>
      </c>
      <c r="B200" s="1">
        <v>44106</v>
      </c>
      <c r="C200" t="s">
        <v>19</v>
      </c>
      <c r="D200" t="s">
        <v>394</v>
      </c>
      <c r="E200">
        <v>0.44234016537666299</v>
      </c>
      <c r="F200">
        <v>0.227106228470802</v>
      </c>
      <c r="G200">
        <v>0.21523393690586001</v>
      </c>
      <c r="H200">
        <v>93.53</v>
      </c>
      <c r="I200">
        <v>11998.032410699399</v>
      </c>
      <c r="J200">
        <v>0.4</v>
      </c>
      <c r="K200">
        <v>0.2</v>
      </c>
      <c r="L200">
        <v>0.2</v>
      </c>
      <c r="M200" s="37">
        <v>39.050264434464196</v>
      </c>
      <c r="N200">
        <v>12.945172461901601</v>
      </c>
      <c r="O200">
        <v>40.9835502917228</v>
      </c>
      <c r="P200">
        <v>11999.691999999999</v>
      </c>
    </row>
    <row r="201" spans="1:16" x14ac:dyDescent="0.25">
      <c r="A201" t="s">
        <v>722</v>
      </c>
      <c r="B201" s="1">
        <v>44106</v>
      </c>
      <c r="C201" t="s">
        <v>25</v>
      </c>
      <c r="D201" t="s">
        <v>723</v>
      </c>
      <c r="E201">
        <v>0.57390886545181197</v>
      </c>
      <c r="F201">
        <v>0.18845820426940901</v>
      </c>
      <c r="G201">
        <v>0.38545066118240301</v>
      </c>
      <c r="H201">
        <v>9.66</v>
      </c>
      <c r="I201">
        <v>3270.6198262674702</v>
      </c>
      <c r="J201">
        <v>0.5</v>
      </c>
      <c r="K201">
        <v>0.1</v>
      </c>
      <c r="L201">
        <v>0.3</v>
      </c>
      <c r="M201" s="37">
        <v>132.46115494326099</v>
      </c>
      <c r="N201">
        <v>8.1082311562794604</v>
      </c>
      <c r="O201">
        <v>26.165092144970099</v>
      </c>
      <c r="P201">
        <v>3270.6248000000001</v>
      </c>
    </row>
    <row r="202" spans="1:16" x14ac:dyDescent="0.25">
      <c r="A202" t="s">
        <v>395</v>
      </c>
      <c r="B202" s="1">
        <v>44106</v>
      </c>
      <c r="C202" t="s">
        <v>19</v>
      </c>
      <c r="D202" t="s">
        <v>396</v>
      </c>
      <c r="E202">
        <v>0.577584087848663</v>
      </c>
      <c r="F202">
        <v>0.20352785289287501</v>
      </c>
      <c r="G202">
        <v>0.37405623495578699</v>
      </c>
      <c r="H202">
        <v>6.2639999999999896</v>
      </c>
      <c r="I202">
        <v>41215.698651380597</v>
      </c>
      <c r="J202">
        <v>0.5</v>
      </c>
      <c r="K202">
        <v>0.2</v>
      </c>
      <c r="L202">
        <v>0.3</v>
      </c>
      <c r="M202" s="37">
        <v>53.4498898048111</v>
      </c>
      <c r="N202">
        <v>2.2275869128972001</v>
      </c>
      <c r="O202">
        <v>15.842650974834299</v>
      </c>
      <c r="P202">
        <v>41148.292999999998</v>
      </c>
    </row>
    <row r="203" spans="1:16" x14ac:dyDescent="0.25">
      <c r="A203" t="s">
        <v>397</v>
      </c>
      <c r="B203" s="1">
        <v>44106</v>
      </c>
      <c r="C203" t="s">
        <v>25</v>
      </c>
      <c r="D203" t="s">
        <v>398</v>
      </c>
      <c r="E203">
        <v>0.65498071908950795</v>
      </c>
      <c r="F203">
        <v>0.18188859522342599</v>
      </c>
      <c r="G203">
        <v>0.47309212386608102</v>
      </c>
      <c r="H203">
        <v>8.67</v>
      </c>
      <c r="I203">
        <v>1681.3477831975599</v>
      </c>
      <c r="J203">
        <v>0.6</v>
      </c>
      <c r="K203">
        <v>0.1</v>
      </c>
      <c r="L203">
        <v>0.4</v>
      </c>
      <c r="N203">
        <v>-15.169033309894701</v>
      </c>
      <c r="P203">
        <v>1681.3471999999999</v>
      </c>
    </row>
    <row r="204" spans="1:16" x14ac:dyDescent="0.25">
      <c r="A204" t="s">
        <v>399</v>
      </c>
      <c r="B204" s="1">
        <v>44106</v>
      </c>
      <c r="C204" t="s">
        <v>19</v>
      </c>
      <c r="D204" t="s">
        <v>400</v>
      </c>
      <c r="E204">
        <v>0.31561866402625999</v>
      </c>
      <c r="F204">
        <v>0.132555782794952</v>
      </c>
      <c r="G204">
        <v>0.18306288123130701</v>
      </c>
      <c r="H204">
        <v>26.89</v>
      </c>
      <c r="I204">
        <v>822.000705638726</v>
      </c>
      <c r="J204">
        <v>0.3</v>
      </c>
      <c r="K204">
        <v>0.1</v>
      </c>
      <c r="L204">
        <v>0.1</v>
      </c>
      <c r="N204">
        <v>5.0001905041316199</v>
      </c>
      <c r="O204">
        <v>-1.2513342346829901</v>
      </c>
      <c r="P204">
        <v>822.00040000000001</v>
      </c>
    </row>
    <row r="205" spans="1:16" x14ac:dyDescent="0.25">
      <c r="A205" t="s">
        <v>401</v>
      </c>
      <c r="B205" s="1">
        <v>44106</v>
      </c>
      <c r="C205" t="s">
        <v>25</v>
      </c>
      <c r="D205" t="s">
        <v>402</v>
      </c>
      <c r="E205">
        <v>0.41968274116516102</v>
      </c>
      <c r="F205">
        <v>7.6162956655025399E-2</v>
      </c>
      <c r="G205">
        <v>0.34351978451013498</v>
      </c>
      <c r="H205">
        <v>123.54</v>
      </c>
      <c r="I205">
        <v>20292.483824394199</v>
      </c>
      <c r="J205">
        <v>0.4</v>
      </c>
      <c r="K205">
        <v>0</v>
      </c>
      <c r="L205">
        <v>0.3</v>
      </c>
      <c r="M205" s="37">
        <v>10.923423545285599</v>
      </c>
      <c r="N205">
        <v>11.062108942504</v>
      </c>
      <c r="O205">
        <v>25.850683166786101</v>
      </c>
      <c r="P205">
        <v>20292.434000000001</v>
      </c>
    </row>
    <row r="206" spans="1:16" x14ac:dyDescent="0.25">
      <c r="A206" t="s">
        <v>403</v>
      </c>
      <c r="B206" s="1">
        <v>44106</v>
      </c>
      <c r="C206" t="s">
        <v>25</v>
      </c>
      <c r="D206" t="s">
        <v>404</v>
      </c>
      <c r="E206">
        <v>0.479768365621566</v>
      </c>
      <c r="F206">
        <v>0.14772351086139601</v>
      </c>
      <c r="G206">
        <v>0.33204485476016998</v>
      </c>
      <c r="H206">
        <v>7.19</v>
      </c>
      <c r="I206">
        <v>10086.4018808081</v>
      </c>
      <c r="J206">
        <v>0.4</v>
      </c>
      <c r="K206">
        <v>0.1</v>
      </c>
      <c r="L206">
        <v>0.3</v>
      </c>
      <c r="M206" s="37">
        <v>2.7771501745171698</v>
      </c>
      <c r="N206">
        <v>-2.4679182057739601</v>
      </c>
      <c r="O206">
        <v>7.2987405347655896</v>
      </c>
      <c r="P206">
        <v>10086.42</v>
      </c>
    </row>
    <row r="207" spans="1:16" x14ac:dyDescent="0.25">
      <c r="A207" t="s">
        <v>405</v>
      </c>
      <c r="B207" s="1">
        <v>44106</v>
      </c>
      <c r="C207" t="s">
        <v>25</v>
      </c>
      <c r="D207" t="s">
        <v>406</v>
      </c>
      <c r="E207">
        <v>0.46572485566139199</v>
      </c>
      <c r="F207">
        <v>0.20828835666179599</v>
      </c>
      <c r="G207">
        <v>0.25743649899959498</v>
      </c>
      <c r="H207">
        <v>19.64</v>
      </c>
      <c r="I207">
        <v>1665.5733009001699</v>
      </c>
      <c r="J207">
        <v>0.4</v>
      </c>
      <c r="K207">
        <v>0.2</v>
      </c>
      <c r="L207">
        <v>0.2</v>
      </c>
      <c r="P207">
        <v>1665.5741</v>
      </c>
    </row>
    <row r="208" spans="1:16" x14ac:dyDescent="0.25">
      <c r="A208" t="s">
        <v>407</v>
      </c>
      <c r="B208" s="1">
        <v>44106</v>
      </c>
      <c r="C208" t="s">
        <v>25</v>
      </c>
      <c r="D208" t="s">
        <v>408</v>
      </c>
      <c r="E208">
        <v>0.29420372843742298</v>
      </c>
      <c r="F208">
        <v>0.10478088259696899</v>
      </c>
      <c r="G208">
        <v>0.18942284584045399</v>
      </c>
      <c r="H208">
        <v>63.64</v>
      </c>
      <c r="I208">
        <v>1728.0059711286401</v>
      </c>
      <c r="J208">
        <v>0.2</v>
      </c>
      <c r="K208">
        <v>0.1</v>
      </c>
      <c r="L208">
        <v>0.1</v>
      </c>
      <c r="M208" s="37">
        <v>6.2809217748610999</v>
      </c>
      <c r="N208">
        <v>13.865071660329001</v>
      </c>
      <c r="O208">
        <v>25.656775706956999</v>
      </c>
      <c r="P208">
        <v>2438.9652999999998</v>
      </c>
    </row>
    <row r="209" spans="1:16" x14ac:dyDescent="0.25">
      <c r="A209" t="s">
        <v>409</v>
      </c>
      <c r="B209" s="1">
        <v>44106</v>
      </c>
      <c r="C209" t="s">
        <v>16</v>
      </c>
      <c r="D209" t="s">
        <v>410</v>
      </c>
      <c r="E209">
        <v>0.53204405307769698</v>
      </c>
      <c r="F209">
        <v>0.15504433214664401</v>
      </c>
      <c r="G209">
        <v>0.376999720931053</v>
      </c>
      <c r="H209">
        <v>27.02</v>
      </c>
      <c r="I209">
        <v>1216.0426738000101</v>
      </c>
      <c r="J209">
        <v>0.5</v>
      </c>
      <c r="K209">
        <v>0.1</v>
      </c>
      <c r="L209">
        <v>0.3</v>
      </c>
      <c r="M209" s="37">
        <v>140.52714052506701</v>
      </c>
      <c r="N209">
        <v>40.149286247268002</v>
      </c>
      <c r="O209">
        <v>28.006813338082701</v>
      </c>
      <c r="P209">
        <v>1216.0427</v>
      </c>
    </row>
    <row r="210" spans="1:16" x14ac:dyDescent="0.25">
      <c r="A210" t="s">
        <v>411</v>
      </c>
      <c r="B210" s="1">
        <v>44106</v>
      </c>
      <c r="C210" t="s">
        <v>19</v>
      </c>
      <c r="D210" t="s">
        <v>412</v>
      </c>
      <c r="E210">
        <v>0.27482134103775002</v>
      </c>
      <c r="F210">
        <v>0.165356025099754</v>
      </c>
      <c r="G210">
        <v>0.10946531593799499</v>
      </c>
      <c r="H210">
        <v>78.41</v>
      </c>
      <c r="I210">
        <v>16316.5431628758</v>
      </c>
      <c r="J210">
        <v>0.2</v>
      </c>
      <c r="K210">
        <v>0.1</v>
      </c>
      <c r="L210">
        <v>0.1</v>
      </c>
      <c r="M210" s="37">
        <v>8.2291827661892292</v>
      </c>
      <c r="N210">
        <v>13.1531945949323</v>
      </c>
      <c r="O210">
        <v>14.26269943354</v>
      </c>
      <c r="P210">
        <v>16316.573</v>
      </c>
    </row>
    <row r="211" spans="1:16" x14ac:dyDescent="0.25">
      <c r="A211" t="s">
        <v>413</v>
      </c>
      <c r="B211" s="1">
        <v>44106</v>
      </c>
      <c r="C211" t="s">
        <v>19</v>
      </c>
      <c r="D211" t="s">
        <v>414</v>
      </c>
      <c r="E211">
        <v>0.72674012184143</v>
      </c>
      <c r="F211">
        <v>0.20090749859809801</v>
      </c>
      <c r="G211">
        <v>0.52583262324333102</v>
      </c>
      <c r="H211">
        <v>8.48</v>
      </c>
      <c r="I211">
        <v>3933.95403080306</v>
      </c>
      <c r="J211">
        <v>0.7</v>
      </c>
      <c r="K211">
        <v>0.2</v>
      </c>
      <c r="L211">
        <v>0.5</v>
      </c>
      <c r="N211">
        <v>3.47294206241805</v>
      </c>
      <c r="P211">
        <v>3933.9564999999998</v>
      </c>
    </row>
    <row r="212" spans="1:16" x14ac:dyDescent="0.25">
      <c r="A212" t="s">
        <v>415</v>
      </c>
      <c r="B212" s="1">
        <v>44106</v>
      </c>
      <c r="C212" t="s">
        <v>25</v>
      </c>
      <c r="D212" t="s">
        <v>416</v>
      </c>
      <c r="E212">
        <v>0.42262327671050998</v>
      </c>
      <c r="F212">
        <v>0.161933869123458</v>
      </c>
      <c r="G212">
        <v>0.260689407587051</v>
      </c>
      <c r="H212">
        <v>23.45</v>
      </c>
      <c r="I212">
        <v>203.25454815297701</v>
      </c>
      <c r="J212">
        <v>0.4</v>
      </c>
      <c r="K212">
        <v>0.1</v>
      </c>
      <c r="L212">
        <v>0.2</v>
      </c>
      <c r="M212" s="37">
        <v>6.9508596220163801</v>
      </c>
      <c r="N212">
        <v>24.970056963674001</v>
      </c>
      <c r="O212">
        <v>24.0039561120089</v>
      </c>
      <c r="P212">
        <v>203.25452999999999</v>
      </c>
    </row>
    <row r="213" spans="1:16" x14ac:dyDescent="0.25">
      <c r="A213" t="s">
        <v>417</v>
      </c>
      <c r="B213" s="1">
        <v>44106</v>
      </c>
      <c r="C213" t="s">
        <v>19</v>
      </c>
      <c r="D213" t="s">
        <v>418</v>
      </c>
      <c r="E213">
        <v>0.59845727682113603</v>
      </c>
      <c r="F213">
        <v>0.154656067490577</v>
      </c>
      <c r="G213">
        <v>0.443801209330558</v>
      </c>
      <c r="H213">
        <v>12.99</v>
      </c>
      <c r="I213">
        <v>666.93557868753896</v>
      </c>
      <c r="J213">
        <v>0.5</v>
      </c>
      <c r="K213">
        <v>0.1</v>
      </c>
      <c r="L213">
        <v>0.4</v>
      </c>
      <c r="M213" s="37">
        <v>101.767042430442</v>
      </c>
      <c r="N213">
        <v>-12.8266768512858</v>
      </c>
      <c r="P213">
        <v>666.93520000000001</v>
      </c>
    </row>
    <row r="214" spans="1:16" x14ac:dyDescent="0.25">
      <c r="A214" t="s">
        <v>419</v>
      </c>
      <c r="B214" s="1">
        <v>44106</v>
      </c>
      <c r="C214" t="s">
        <v>25</v>
      </c>
      <c r="D214" t="s">
        <v>420</v>
      </c>
      <c r="E214">
        <v>0.36021950840950001</v>
      </c>
      <c r="F214">
        <v>0.133868232369422</v>
      </c>
      <c r="G214">
        <v>0.22635127604007699</v>
      </c>
      <c r="H214">
        <v>33.340000000000003</v>
      </c>
      <c r="I214">
        <v>4478.30893498572</v>
      </c>
      <c r="J214">
        <v>0.3</v>
      </c>
      <c r="K214">
        <v>0.1</v>
      </c>
      <c r="L214">
        <v>0.2</v>
      </c>
      <c r="M214" s="37">
        <v>-1.0130800425256401</v>
      </c>
      <c r="N214">
        <v>20.481472557482601</v>
      </c>
      <c r="O214">
        <v>0.98096197515889705</v>
      </c>
      <c r="P214">
        <v>4478.2960000000003</v>
      </c>
    </row>
    <row r="215" spans="1:16" x14ac:dyDescent="0.25">
      <c r="A215" t="s">
        <v>421</v>
      </c>
      <c r="B215" s="1">
        <v>44106</v>
      </c>
      <c r="C215" t="s">
        <v>19</v>
      </c>
      <c r="D215" t="s">
        <v>422</v>
      </c>
      <c r="E215">
        <v>0.43891459703445401</v>
      </c>
      <c r="F215">
        <v>0.23131538927555001</v>
      </c>
      <c r="G215">
        <v>0.207599207758903</v>
      </c>
      <c r="H215">
        <v>12.92</v>
      </c>
      <c r="I215">
        <v>2133.00160256142</v>
      </c>
      <c r="J215">
        <v>0.4</v>
      </c>
      <c r="K215">
        <v>0.2</v>
      </c>
      <c r="L215">
        <v>0.2</v>
      </c>
      <c r="M215" s="37">
        <v>17.121972546448799</v>
      </c>
      <c r="N215">
        <v>4.3088837110147402</v>
      </c>
      <c r="O215">
        <v>5.93456447676009</v>
      </c>
      <c r="P215">
        <v>2133.0016999999998</v>
      </c>
    </row>
    <row r="216" spans="1:16" x14ac:dyDescent="0.25">
      <c r="A216" t="s">
        <v>423</v>
      </c>
      <c r="B216" s="1">
        <v>44106</v>
      </c>
      <c r="C216" t="s">
        <v>16</v>
      </c>
      <c r="D216" t="s">
        <v>424</v>
      </c>
      <c r="E216">
        <v>0.49635505676269498</v>
      </c>
      <c r="F216">
        <v>0.102017417550086</v>
      </c>
      <c r="G216">
        <v>0.394337639212608</v>
      </c>
      <c r="H216">
        <v>22.45</v>
      </c>
      <c r="I216">
        <v>279.84114701468201</v>
      </c>
      <c r="J216">
        <v>0.4</v>
      </c>
      <c r="K216">
        <v>0.1</v>
      </c>
      <c r="L216">
        <v>0.3</v>
      </c>
      <c r="M216" s="37">
        <v>18.793699385107601</v>
      </c>
      <c r="N216">
        <v>13.100771797609699</v>
      </c>
      <c r="O216">
        <v>7.5324026310507604</v>
      </c>
      <c r="P216">
        <v>282.0865</v>
      </c>
    </row>
    <row r="217" spans="1:16" x14ac:dyDescent="0.25">
      <c r="A217" t="s">
        <v>425</v>
      </c>
      <c r="B217" s="1">
        <v>44106</v>
      </c>
      <c r="C217" t="s">
        <v>25</v>
      </c>
      <c r="D217" t="s">
        <v>426</v>
      </c>
      <c r="E217">
        <v>0.475307077169418</v>
      </c>
      <c r="F217">
        <v>0.18368154764175401</v>
      </c>
      <c r="G217">
        <v>0.29162552952766402</v>
      </c>
      <c r="H217">
        <v>15.04</v>
      </c>
      <c r="I217">
        <v>4572.6960821519597</v>
      </c>
      <c r="J217">
        <v>0.4</v>
      </c>
      <c r="K217">
        <v>0.1</v>
      </c>
      <c r="L217">
        <v>0.2</v>
      </c>
      <c r="M217" s="37">
        <v>5.0410772702449904</v>
      </c>
      <c r="N217">
        <v>1.7320686280131199</v>
      </c>
      <c r="O217">
        <v>1.50719635606788</v>
      </c>
      <c r="P217">
        <v>4572.7016999999996</v>
      </c>
    </row>
    <row r="218" spans="1:16" x14ac:dyDescent="0.25">
      <c r="A218" t="s">
        <v>427</v>
      </c>
      <c r="B218" s="1">
        <v>44106</v>
      </c>
      <c r="C218" t="s">
        <v>16</v>
      </c>
      <c r="D218" t="s">
        <v>428</v>
      </c>
      <c r="E218">
        <v>0.60478192567825295</v>
      </c>
      <c r="F218">
        <v>0.27738466858863797</v>
      </c>
      <c r="G218">
        <v>0.32739725708961398</v>
      </c>
      <c r="H218">
        <v>11.44</v>
      </c>
      <c r="I218">
        <v>256.436350915015</v>
      </c>
      <c r="J218">
        <v>0.6</v>
      </c>
      <c r="K218">
        <v>0.2</v>
      </c>
      <c r="L218">
        <v>0.3</v>
      </c>
      <c r="M218" s="37">
        <v>24.531487706004601</v>
      </c>
      <c r="N218">
        <v>-23.9987671944222</v>
      </c>
      <c r="O218">
        <v>-10.3491898876433</v>
      </c>
      <c r="P218">
        <v>256.43673999999999</v>
      </c>
    </row>
    <row r="219" spans="1:16" x14ac:dyDescent="0.25">
      <c r="A219" t="s">
        <v>429</v>
      </c>
      <c r="B219" s="1">
        <v>44106</v>
      </c>
      <c r="C219" t="s">
        <v>19</v>
      </c>
      <c r="D219" t="s">
        <v>430</v>
      </c>
      <c r="E219">
        <v>0.47490093111991799</v>
      </c>
      <c r="F219">
        <v>0.19371984899044001</v>
      </c>
      <c r="G219">
        <v>0.28118108212947801</v>
      </c>
      <c r="H219">
        <v>22.074999999999999</v>
      </c>
      <c r="I219">
        <v>2838.8671273048399</v>
      </c>
      <c r="J219">
        <v>0.4</v>
      </c>
      <c r="K219">
        <v>0.1</v>
      </c>
      <c r="L219">
        <v>0.2</v>
      </c>
      <c r="M219" s="37">
        <v>30.603466841876799</v>
      </c>
      <c r="N219">
        <v>28.375359066970901</v>
      </c>
      <c r="O219">
        <v>51.894600604798597</v>
      </c>
      <c r="P219">
        <v>2838.8672000000001</v>
      </c>
    </row>
    <row r="220" spans="1:16" x14ac:dyDescent="0.25">
      <c r="A220" t="s">
        <v>431</v>
      </c>
      <c r="B220" s="1">
        <v>44106</v>
      </c>
      <c r="C220" t="s">
        <v>19</v>
      </c>
      <c r="D220" t="s">
        <v>432</v>
      </c>
      <c r="E220">
        <v>0.64555668830871504</v>
      </c>
      <c r="F220">
        <v>0.212769284844398</v>
      </c>
      <c r="G220">
        <v>0.43278740346431699</v>
      </c>
      <c r="H220">
        <v>17.399999999999999</v>
      </c>
      <c r="I220">
        <v>2031.4496899604801</v>
      </c>
      <c r="J220">
        <v>0.6</v>
      </c>
      <c r="K220">
        <v>0.2</v>
      </c>
      <c r="L220">
        <v>0.4</v>
      </c>
      <c r="N220">
        <v>17.876205307583099</v>
      </c>
      <c r="O220">
        <v>16.921040833194098</v>
      </c>
      <c r="P220">
        <v>2031.45</v>
      </c>
    </row>
    <row r="221" spans="1:16" x14ac:dyDescent="0.25">
      <c r="A221" t="s">
        <v>433</v>
      </c>
      <c r="B221" s="1">
        <v>44106</v>
      </c>
      <c r="C221" t="s">
        <v>19</v>
      </c>
      <c r="D221" t="s">
        <v>434</v>
      </c>
      <c r="E221">
        <v>0.314525246620178</v>
      </c>
      <c r="F221">
        <v>0.23459178209304801</v>
      </c>
      <c r="G221">
        <v>7.9933464527130099E-2</v>
      </c>
      <c r="H221">
        <v>52.98</v>
      </c>
      <c r="I221">
        <v>4909.1512039213003</v>
      </c>
      <c r="J221">
        <v>0.3</v>
      </c>
      <c r="K221">
        <v>0.2</v>
      </c>
      <c r="L221">
        <v>0</v>
      </c>
      <c r="M221" s="37">
        <v>-6.6685829261281997</v>
      </c>
      <c r="N221">
        <v>12.616558562492999</v>
      </c>
      <c r="O221">
        <v>8.6396201656821194</v>
      </c>
      <c r="P221">
        <v>4909.1532999999999</v>
      </c>
    </row>
    <row r="222" spans="1:16" x14ac:dyDescent="0.25">
      <c r="A222" t="s">
        <v>435</v>
      </c>
      <c r="B222" s="1">
        <v>44106</v>
      </c>
      <c r="C222" t="s">
        <v>19</v>
      </c>
      <c r="D222" t="s">
        <v>436</v>
      </c>
      <c r="E222">
        <v>0.61831229925155595</v>
      </c>
      <c r="F222">
        <v>0.22219796478748299</v>
      </c>
      <c r="G222">
        <v>0.39611433446407301</v>
      </c>
      <c r="H222">
        <v>10.53</v>
      </c>
      <c r="I222">
        <v>4472.9024241089101</v>
      </c>
      <c r="J222">
        <v>0.6</v>
      </c>
      <c r="K222">
        <v>0.2</v>
      </c>
      <c r="L222">
        <v>0.3</v>
      </c>
      <c r="N222">
        <v>-1.2750294231422801</v>
      </c>
      <c r="O222">
        <v>13.269516776040399</v>
      </c>
      <c r="P222">
        <v>4472.902</v>
      </c>
    </row>
    <row r="223" spans="1:16" x14ac:dyDescent="0.25">
      <c r="A223" t="s">
        <v>437</v>
      </c>
      <c r="B223" s="1">
        <v>44106</v>
      </c>
      <c r="C223" t="s">
        <v>19</v>
      </c>
      <c r="D223" t="s">
        <v>438</v>
      </c>
      <c r="E223">
        <v>0.55683451890945401</v>
      </c>
      <c r="F223">
        <v>0.25413393974304199</v>
      </c>
      <c r="G223">
        <v>0.30270057916641202</v>
      </c>
      <c r="H223">
        <v>19.690000000000001</v>
      </c>
      <c r="I223">
        <v>392.224624362177</v>
      </c>
      <c r="J223">
        <v>0.5</v>
      </c>
      <c r="K223">
        <v>0.2</v>
      </c>
      <c r="L223">
        <v>0.3</v>
      </c>
      <c r="N223">
        <v>3.4429506229876501</v>
      </c>
      <c r="P223">
        <v>392.22482000000002</v>
      </c>
    </row>
    <row r="224" spans="1:16" x14ac:dyDescent="0.25">
      <c r="A224" t="s">
        <v>439</v>
      </c>
      <c r="B224" s="1">
        <v>44106</v>
      </c>
      <c r="C224" t="s">
        <v>19</v>
      </c>
      <c r="D224" t="s">
        <v>440</v>
      </c>
      <c r="E224">
        <v>0.38736772537231401</v>
      </c>
      <c r="F224">
        <v>0.258610099554061</v>
      </c>
      <c r="G224">
        <v>0.12875762581825201</v>
      </c>
      <c r="H224">
        <v>32.9</v>
      </c>
      <c r="I224">
        <v>490.275836795045</v>
      </c>
      <c r="J224">
        <v>0.3</v>
      </c>
      <c r="K224">
        <v>0.2</v>
      </c>
      <c r="L224">
        <v>0.1</v>
      </c>
      <c r="M224" s="37">
        <v>16.7077128886684</v>
      </c>
      <c r="N224">
        <v>-7.0412149567256597</v>
      </c>
      <c r="O224">
        <v>9.1522783622103496</v>
      </c>
      <c r="P224">
        <v>490.27584999999999</v>
      </c>
    </row>
    <row r="225" spans="1:16" x14ac:dyDescent="0.25">
      <c r="A225" t="s">
        <v>441</v>
      </c>
      <c r="B225" s="1">
        <v>44106</v>
      </c>
      <c r="C225" t="s">
        <v>22</v>
      </c>
      <c r="D225" t="s">
        <v>442</v>
      </c>
      <c r="E225">
        <v>0.419090986251831</v>
      </c>
      <c r="F225">
        <v>0.21351164579391399</v>
      </c>
      <c r="G225">
        <v>0.20557934045791601</v>
      </c>
      <c r="H225">
        <v>41.05</v>
      </c>
      <c r="I225">
        <v>11268.991471467099</v>
      </c>
      <c r="J225">
        <v>0.4</v>
      </c>
      <c r="K225">
        <v>0.2</v>
      </c>
      <c r="L225">
        <v>0.2</v>
      </c>
      <c r="M225" s="37">
        <v>43.219200091098102</v>
      </c>
      <c r="N225">
        <v>7.2293091551217801</v>
      </c>
      <c r="O225">
        <v>48.207299909446199</v>
      </c>
      <c r="P225">
        <v>11269.004999999999</v>
      </c>
    </row>
    <row r="226" spans="1:16" x14ac:dyDescent="0.25">
      <c r="A226" t="s">
        <v>443</v>
      </c>
      <c r="B226" s="1">
        <v>44106</v>
      </c>
      <c r="C226" t="s">
        <v>22</v>
      </c>
      <c r="D226" t="s">
        <v>444</v>
      </c>
      <c r="E226">
        <v>0.30959910154342601</v>
      </c>
      <c r="F226">
        <v>0.116812951862812</v>
      </c>
      <c r="G226">
        <v>0.192786149680614</v>
      </c>
      <c r="H226">
        <v>94.21</v>
      </c>
      <c r="I226">
        <v>55169.373163818302</v>
      </c>
      <c r="J226">
        <v>0.3</v>
      </c>
      <c r="K226">
        <v>0.1</v>
      </c>
      <c r="L226">
        <v>0.1</v>
      </c>
      <c r="M226" s="37">
        <v>13.924448880848701</v>
      </c>
      <c r="N226">
        <v>16.871304940784601</v>
      </c>
      <c r="O226">
        <v>14.078581210994701</v>
      </c>
      <c r="P226">
        <v>55169.375</v>
      </c>
    </row>
    <row r="227" spans="1:16" x14ac:dyDescent="0.25">
      <c r="A227" t="s">
        <v>445</v>
      </c>
      <c r="B227" s="1">
        <v>44106</v>
      </c>
      <c r="C227" t="s">
        <v>16</v>
      </c>
      <c r="D227" t="s">
        <v>446</v>
      </c>
      <c r="E227">
        <v>0.213120937347412</v>
      </c>
      <c r="F227">
        <v>0.21222497522830899</v>
      </c>
      <c r="G227">
        <v>8.9596211910247803E-4</v>
      </c>
      <c r="H227">
        <v>75.23</v>
      </c>
      <c r="I227">
        <v>1348.8244791519901</v>
      </c>
      <c r="J227">
        <v>0.2</v>
      </c>
      <c r="K227">
        <v>0.2</v>
      </c>
      <c r="L227">
        <v>0</v>
      </c>
      <c r="M227" s="37">
        <v>11.8187569530593</v>
      </c>
      <c r="N227">
        <v>21.814789341387701</v>
      </c>
      <c r="O227">
        <v>29.409515126691801</v>
      </c>
      <c r="P227">
        <v>1348.8213000000001</v>
      </c>
    </row>
    <row r="228" spans="1:16" x14ac:dyDescent="0.25">
      <c r="A228" t="s">
        <v>447</v>
      </c>
      <c r="B228" s="1">
        <v>44106</v>
      </c>
      <c r="C228" t="s">
        <v>25</v>
      </c>
      <c r="D228" t="s">
        <v>448</v>
      </c>
      <c r="E228">
        <v>0.38563588261604298</v>
      </c>
      <c r="F228">
        <v>0.24513104557991</v>
      </c>
      <c r="G228">
        <v>0.14050483703613201</v>
      </c>
      <c r="H228">
        <v>16.760000000000002</v>
      </c>
      <c r="I228">
        <v>1663.85339583021</v>
      </c>
      <c r="J228">
        <v>0.3</v>
      </c>
      <c r="K228">
        <v>0.2</v>
      </c>
      <c r="L228">
        <v>0.1</v>
      </c>
      <c r="M228" s="37">
        <v>0.97025281490057003</v>
      </c>
      <c r="N228">
        <v>-5.6741520567198904</v>
      </c>
      <c r="O228">
        <v>7.7585257094552702</v>
      </c>
      <c r="P228">
        <v>1663.854</v>
      </c>
    </row>
    <row r="229" spans="1:16" x14ac:dyDescent="0.25">
      <c r="A229" t="s">
        <v>449</v>
      </c>
      <c r="B229" s="1">
        <v>44106</v>
      </c>
      <c r="C229" t="s">
        <v>19</v>
      </c>
      <c r="D229" t="s">
        <v>450</v>
      </c>
      <c r="E229">
        <v>0.36377254128456099</v>
      </c>
      <c r="F229">
        <v>0.212111636996269</v>
      </c>
      <c r="G229">
        <v>0.15166090428829099</v>
      </c>
      <c r="H229">
        <v>112.16</v>
      </c>
      <c r="I229">
        <v>47612.239879771099</v>
      </c>
      <c r="J229">
        <v>0.3</v>
      </c>
      <c r="K229">
        <v>0.2</v>
      </c>
      <c r="L229">
        <v>0.1</v>
      </c>
      <c r="M229" s="37">
        <v>17.623801586406401</v>
      </c>
      <c r="N229">
        <v>13.9405368848864</v>
      </c>
      <c r="O229">
        <v>19.944861850078301</v>
      </c>
      <c r="P229">
        <v>47612.258000000002</v>
      </c>
    </row>
    <row r="230" spans="1:16" x14ac:dyDescent="0.25">
      <c r="A230" t="s">
        <v>451</v>
      </c>
      <c r="B230" s="1">
        <v>44106</v>
      </c>
      <c r="C230" t="s">
        <v>19</v>
      </c>
      <c r="D230" t="s">
        <v>452</v>
      </c>
      <c r="E230">
        <v>0.62992030382156305</v>
      </c>
      <c r="F230">
        <v>0.193654865026474</v>
      </c>
      <c r="G230">
        <v>0.436265438795089</v>
      </c>
      <c r="H230">
        <v>37.549999999999997</v>
      </c>
      <c r="I230">
        <v>2847.9508031126102</v>
      </c>
      <c r="J230">
        <v>0.6</v>
      </c>
      <c r="K230">
        <v>0.1</v>
      </c>
      <c r="L230">
        <v>0.4</v>
      </c>
      <c r="N230">
        <v>18.417002948608999</v>
      </c>
      <c r="O230">
        <v>22.057200766189101</v>
      </c>
      <c r="P230">
        <v>2847.9497000000001</v>
      </c>
    </row>
    <row r="231" spans="1:16" x14ac:dyDescent="0.25">
      <c r="A231" t="s">
        <v>453</v>
      </c>
      <c r="B231" s="1">
        <v>44106</v>
      </c>
      <c r="C231" t="s">
        <v>19</v>
      </c>
      <c r="D231" t="s">
        <v>454</v>
      </c>
      <c r="E231">
        <v>0.50427389144897405</v>
      </c>
      <c r="F231">
        <v>0.25706872344017001</v>
      </c>
      <c r="G231">
        <v>0.24720516800880399</v>
      </c>
      <c r="H231">
        <v>21.56</v>
      </c>
      <c r="I231">
        <v>2034.2262167005099</v>
      </c>
      <c r="J231">
        <v>0.5</v>
      </c>
      <c r="K231">
        <v>0.2</v>
      </c>
      <c r="L231">
        <v>0.2</v>
      </c>
      <c r="N231">
        <v>4.3822078632003896</v>
      </c>
      <c r="O231">
        <v>13.154172560113199</v>
      </c>
      <c r="P231">
        <v>2026.0687</v>
      </c>
    </row>
    <row r="232" spans="1:16" x14ac:dyDescent="0.25">
      <c r="A232" t="s">
        <v>455</v>
      </c>
      <c r="B232" s="1">
        <v>44106</v>
      </c>
      <c r="C232" t="s">
        <v>22</v>
      </c>
      <c r="D232" t="s">
        <v>456</v>
      </c>
      <c r="E232">
        <v>0.65258061885833696</v>
      </c>
      <c r="F232">
        <v>0.133333474397659</v>
      </c>
      <c r="G232">
        <v>0.51924714446067799</v>
      </c>
      <c r="H232">
        <v>15.78</v>
      </c>
      <c r="I232">
        <v>850.37207659818205</v>
      </c>
      <c r="J232">
        <v>0.6</v>
      </c>
      <c r="K232">
        <v>0.1</v>
      </c>
      <c r="L232">
        <v>0.5</v>
      </c>
      <c r="N232">
        <v>6.4847885757839201</v>
      </c>
      <c r="P232">
        <v>850.37149999999997</v>
      </c>
    </row>
    <row r="233" spans="1:16" x14ac:dyDescent="0.25">
      <c r="A233" t="s">
        <v>457</v>
      </c>
      <c r="B233" s="1">
        <v>44106</v>
      </c>
      <c r="C233" t="s">
        <v>25</v>
      </c>
      <c r="D233" t="s">
        <v>458</v>
      </c>
      <c r="E233">
        <v>0.40300139784812899</v>
      </c>
      <c r="F233">
        <v>8.6452394723892198E-2</v>
      </c>
      <c r="G233">
        <v>0.31654900312423701</v>
      </c>
      <c r="H233">
        <v>40.549999999999997</v>
      </c>
      <c r="I233">
        <v>1848.2480021823999</v>
      </c>
      <c r="J233">
        <v>0.4</v>
      </c>
      <c r="K233">
        <v>0</v>
      </c>
      <c r="L233">
        <v>0.3</v>
      </c>
      <c r="M233" s="37">
        <v>30.321954877130501</v>
      </c>
      <c r="O233">
        <v>72.414199666030996</v>
      </c>
      <c r="P233">
        <v>1848.2487000000001</v>
      </c>
    </row>
    <row r="234" spans="1:16" x14ac:dyDescent="0.25">
      <c r="A234" t="s">
        <v>459</v>
      </c>
      <c r="B234" s="1">
        <v>44106</v>
      </c>
      <c r="C234" t="s">
        <v>22</v>
      </c>
      <c r="D234" t="s">
        <v>460</v>
      </c>
      <c r="E234">
        <v>0.402474254369735</v>
      </c>
      <c r="F234">
        <v>0.13616481423377899</v>
      </c>
      <c r="G234">
        <v>0.26630944013595498</v>
      </c>
      <c r="H234">
        <v>112.67</v>
      </c>
      <c r="I234">
        <v>4452.6655135750798</v>
      </c>
      <c r="J234">
        <v>0.4</v>
      </c>
      <c r="K234">
        <v>0.1</v>
      </c>
      <c r="L234">
        <v>0.2</v>
      </c>
      <c r="M234" s="37">
        <v>48.908404071918298</v>
      </c>
      <c r="N234">
        <v>22.312904656760701</v>
      </c>
      <c r="O234">
        <v>34.787251125199802</v>
      </c>
      <c r="P234">
        <v>4452.6620000000003</v>
      </c>
    </row>
    <row r="235" spans="1:16" x14ac:dyDescent="0.25">
      <c r="A235" t="s">
        <v>461</v>
      </c>
      <c r="B235" s="1">
        <v>44106</v>
      </c>
      <c r="C235" t="s">
        <v>19</v>
      </c>
      <c r="D235" t="s">
        <v>462</v>
      </c>
      <c r="E235">
        <v>0.24878293275833099</v>
      </c>
      <c r="F235">
        <v>0.165745869278907</v>
      </c>
      <c r="G235">
        <v>8.3037063479423495E-2</v>
      </c>
      <c r="H235">
        <v>84.48</v>
      </c>
      <c r="I235">
        <v>1377.0889267909099</v>
      </c>
      <c r="J235">
        <v>0.2</v>
      </c>
      <c r="K235">
        <v>0.1</v>
      </c>
      <c r="L235">
        <v>0</v>
      </c>
      <c r="M235" s="37">
        <v>4.8295634728697303</v>
      </c>
      <c r="N235">
        <v>3.19139672338842</v>
      </c>
      <c r="O235">
        <v>7.1867903664204498</v>
      </c>
      <c r="P235">
        <v>1377.0916999999999</v>
      </c>
    </row>
    <row r="236" spans="1:16" x14ac:dyDescent="0.25">
      <c r="A236" t="s">
        <v>463</v>
      </c>
      <c r="B236" s="1">
        <v>44106</v>
      </c>
      <c r="C236" t="s">
        <v>22</v>
      </c>
      <c r="D236" t="s">
        <v>464</v>
      </c>
      <c r="E236">
        <v>0.62227523326873702</v>
      </c>
      <c r="F236">
        <v>0.15150231122970501</v>
      </c>
      <c r="G236">
        <v>0.47077292203903198</v>
      </c>
      <c r="H236">
        <v>63.88</v>
      </c>
      <c r="I236">
        <v>25232.600421905499</v>
      </c>
      <c r="J236">
        <v>0.6</v>
      </c>
      <c r="K236">
        <v>0.1</v>
      </c>
      <c r="L236">
        <v>0.4</v>
      </c>
      <c r="N236">
        <v>10.8631440288323</v>
      </c>
      <c r="O236">
        <v>40.303073878777099</v>
      </c>
      <c r="P236">
        <v>25232.6</v>
      </c>
    </row>
    <row r="237" spans="1:16" x14ac:dyDescent="0.25">
      <c r="A237" t="s">
        <v>465</v>
      </c>
      <c r="B237" s="1">
        <v>44106</v>
      </c>
      <c r="C237" t="s">
        <v>16</v>
      </c>
      <c r="D237" t="s">
        <v>466</v>
      </c>
      <c r="E237">
        <v>0.55525034666061401</v>
      </c>
      <c r="F237">
        <v>0.238087847828865</v>
      </c>
      <c r="G237">
        <v>0.31716249883174802</v>
      </c>
      <c r="H237">
        <v>5.0999999999999996</v>
      </c>
      <c r="I237">
        <v>1922.68797979376</v>
      </c>
      <c r="J237">
        <v>0.5</v>
      </c>
      <c r="K237">
        <v>0.2</v>
      </c>
      <c r="L237">
        <v>0.3</v>
      </c>
      <c r="M237" s="37">
        <v>-7.1910340451188201E-2</v>
      </c>
      <c r="N237">
        <v>-3.0780817823040501</v>
      </c>
      <c r="O237">
        <v>9.3023255813953405</v>
      </c>
      <c r="P237">
        <v>1922.6896999999999</v>
      </c>
    </row>
    <row r="238" spans="1:16" x14ac:dyDescent="0.25">
      <c r="A238" t="s">
        <v>467</v>
      </c>
      <c r="B238" s="1">
        <v>44106</v>
      </c>
      <c r="C238" t="s">
        <v>25</v>
      </c>
      <c r="D238" t="s">
        <v>468</v>
      </c>
      <c r="E238">
        <v>0.57524055242538397</v>
      </c>
      <c r="F238">
        <v>7.7184051275253296E-2</v>
      </c>
      <c r="G238">
        <v>0.498056501150131</v>
      </c>
      <c r="H238">
        <v>191.91</v>
      </c>
      <c r="I238">
        <v>225167.96981432999</v>
      </c>
      <c r="J238">
        <v>0.5</v>
      </c>
      <c r="K238">
        <v>0</v>
      </c>
      <c r="L238">
        <v>0.4</v>
      </c>
      <c r="M238" s="37">
        <v>30.654520920640199</v>
      </c>
      <c r="N238">
        <v>46.071691102235597</v>
      </c>
      <c r="O238">
        <v>27.2535479235328</v>
      </c>
      <c r="P238">
        <v>225168.02</v>
      </c>
    </row>
    <row r="239" spans="1:16" x14ac:dyDescent="0.25">
      <c r="A239" t="s">
        <v>469</v>
      </c>
      <c r="B239" s="1">
        <v>44106</v>
      </c>
      <c r="C239" t="s">
        <v>19</v>
      </c>
      <c r="D239" t="s">
        <v>470</v>
      </c>
      <c r="E239">
        <v>0.55127710103988603</v>
      </c>
      <c r="F239">
        <v>0.21647386252879999</v>
      </c>
      <c r="G239">
        <v>0.33480323851108501</v>
      </c>
      <c r="H239">
        <v>28.21</v>
      </c>
      <c r="I239">
        <v>445.531605881063</v>
      </c>
      <c r="J239">
        <v>0.5</v>
      </c>
      <c r="K239">
        <v>0.2</v>
      </c>
      <c r="L239">
        <v>0.3</v>
      </c>
      <c r="N239">
        <v>-5.3387230618351804</v>
      </c>
      <c r="P239">
        <v>445.53179999999998</v>
      </c>
    </row>
    <row r="240" spans="1:16" x14ac:dyDescent="0.25">
      <c r="A240" t="s">
        <v>471</v>
      </c>
      <c r="B240" s="1">
        <v>44106</v>
      </c>
      <c r="C240" t="s">
        <v>25</v>
      </c>
      <c r="D240" t="s">
        <v>472</v>
      </c>
      <c r="E240">
        <v>0.29462629556655801</v>
      </c>
      <c r="F240">
        <v>0.13555730879306699</v>
      </c>
      <c r="G240">
        <v>0.15906898677348999</v>
      </c>
      <c r="H240">
        <v>44.06</v>
      </c>
      <c r="I240">
        <v>2371.2581654921801</v>
      </c>
      <c r="J240">
        <v>0.2</v>
      </c>
      <c r="K240">
        <v>0.1</v>
      </c>
      <c r="L240">
        <v>0.1</v>
      </c>
      <c r="M240" s="37">
        <v>4.6268379525334096</v>
      </c>
      <c r="N240">
        <v>16.3437177645514</v>
      </c>
      <c r="O240">
        <v>22.790571339262598</v>
      </c>
      <c r="P240">
        <v>2371.2566000000002</v>
      </c>
    </row>
    <row r="241" spans="1:16" x14ac:dyDescent="0.25">
      <c r="A241" t="s">
        <v>724</v>
      </c>
      <c r="B241" s="1">
        <v>44106</v>
      </c>
      <c r="C241" t="s">
        <v>25</v>
      </c>
      <c r="D241" t="s">
        <v>725</v>
      </c>
      <c r="E241">
        <v>0.55191284418106001</v>
      </c>
      <c r="F241">
        <v>0.19774167239665899</v>
      </c>
      <c r="G241">
        <v>0.3541711717844</v>
      </c>
      <c r="H241">
        <v>15.7</v>
      </c>
      <c r="I241">
        <v>3007.3927460568102</v>
      </c>
      <c r="J241">
        <v>0.5</v>
      </c>
      <c r="K241">
        <v>0.1</v>
      </c>
      <c r="L241">
        <v>0.3</v>
      </c>
      <c r="M241" s="37">
        <v>192.93200165996299</v>
      </c>
      <c r="N241">
        <v>20.524912091093402</v>
      </c>
      <c r="O241">
        <v>98.623027182392207</v>
      </c>
      <c r="P241">
        <v>3007.3977</v>
      </c>
    </row>
    <row r="242" spans="1:16" x14ac:dyDescent="0.25">
      <c r="A242" t="s">
        <v>473</v>
      </c>
      <c r="B242" s="1">
        <v>44106</v>
      </c>
      <c r="C242" t="s">
        <v>22</v>
      </c>
      <c r="D242" t="s">
        <v>474</v>
      </c>
      <c r="E242">
        <v>0.39797914028167702</v>
      </c>
      <c r="F242">
        <v>0.16710495948791501</v>
      </c>
      <c r="G242">
        <v>0.23087418079376201</v>
      </c>
      <c r="H242">
        <v>198.66</v>
      </c>
      <c r="I242">
        <v>7940.7975257603703</v>
      </c>
      <c r="J242">
        <v>0.3</v>
      </c>
      <c r="K242">
        <v>0.1</v>
      </c>
      <c r="L242">
        <v>0.2</v>
      </c>
      <c r="M242" s="37">
        <v>4.5625587383467199</v>
      </c>
      <c r="N242">
        <v>13.8805179284569</v>
      </c>
      <c r="O242">
        <v>35.948017950635801</v>
      </c>
      <c r="P242">
        <v>7940.7983000000004</v>
      </c>
    </row>
    <row r="243" spans="1:16" x14ac:dyDescent="0.25">
      <c r="A243" t="s">
        <v>475</v>
      </c>
      <c r="B243" s="1">
        <v>44106</v>
      </c>
      <c r="C243" t="s">
        <v>25</v>
      </c>
      <c r="D243" t="s">
        <v>476</v>
      </c>
      <c r="E243">
        <v>0.487206131219863</v>
      </c>
      <c r="F243">
        <v>0.113508515059947</v>
      </c>
      <c r="G243">
        <v>0.37369761615991498</v>
      </c>
      <c r="H243">
        <v>9.27</v>
      </c>
      <c r="I243">
        <v>544.58604057181196</v>
      </c>
      <c r="J243">
        <v>0.4</v>
      </c>
      <c r="K243">
        <v>0.1</v>
      </c>
      <c r="L243">
        <v>0.3</v>
      </c>
      <c r="M243" s="37">
        <v>-7.4164371736350896</v>
      </c>
      <c r="N243">
        <v>-21.7910444768576</v>
      </c>
      <c r="O243">
        <v>0.472170334289646</v>
      </c>
      <c r="P243">
        <v>544.58563000000004</v>
      </c>
    </row>
    <row r="244" spans="1:16" x14ac:dyDescent="0.25">
      <c r="A244" t="s">
        <v>477</v>
      </c>
      <c r="B244" s="1">
        <v>44106</v>
      </c>
      <c r="C244" t="s">
        <v>19</v>
      </c>
      <c r="D244" t="s">
        <v>478</v>
      </c>
      <c r="E244">
        <v>0.56050235033035201</v>
      </c>
      <c r="F244">
        <v>0.17271888256072901</v>
      </c>
      <c r="G244">
        <v>0.38778346776962203</v>
      </c>
      <c r="H244">
        <v>11.95</v>
      </c>
      <c r="I244">
        <v>11473.980056731099</v>
      </c>
      <c r="J244">
        <v>0.5</v>
      </c>
      <c r="K244">
        <v>0.1</v>
      </c>
      <c r="L244">
        <v>0.3</v>
      </c>
      <c r="M244" s="37">
        <v>61.902566173417299</v>
      </c>
      <c r="N244">
        <v>15.9849114759757</v>
      </c>
      <c r="O244">
        <v>56.9162707265805</v>
      </c>
      <c r="P244">
        <v>11473.983</v>
      </c>
    </row>
    <row r="245" spans="1:16" x14ac:dyDescent="0.25">
      <c r="A245" t="s">
        <v>479</v>
      </c>
      <c r="B245" s="1">
        <v>44106</v>
      </c>
      <c r="C245" t="s">
        <v>22</v>
      </c>
      <c r="D245" t="s">
        <v>480</v>
      </c>
      <c r="E245">
        <v>0.58077472448348999</v>
      </c>
      <c r="F245">
        <v>0.18625243008136699</v>
      </c>
      <c r="G245">
        <v>0.394522294402122</v>
      </c>
      <c r="H245">
        <v>99.14</v>
      </c>
      <c r="I245">
        <v>6735.1610872278698</v>
      </c>
      <c r="J245">
        <v>0.5</v>
      </c>
      <c r="K245">
        <v>0.1</v>
      </c>
      <c r="L245">
        <v>0.3</v>
      </c>
      <c r="M245" s="37">
        <v>31.976607584227999</v>
      </c>
      <c r="N245">
        <v>15.074026692592801</v>
      </c>
      <c r="O245">
        <v>16.296509138337001</v>
      </c>
      <c r="P245">
        <v>6735.165</v>
      </c>
    </row>
    <row r="246" spans="1:16" x14ac:dyDescent="0.25">
      <c r="A246" t="s">
        <v>481</v>
      </c>
      <c r="B246" s="1">
        <v>44106</v>
      </c>
      <c r="C246" t="s">
        <v>16</v>
      </c>
      <c r="D246" t="s">
        <v>482</v>
      </c>
      <c r="E246">
        <v>0.260407924652099</v>
      </c>
      <c r="F246">
        <v>0.17258350551128299</v>
      </c>
      <c r="G246">
        <v>8.7824419140815693E-2</v>
      </c>
      <c r="H246">
        <v>74.52</v>
      </c>
      <c r="I246">
        <v>10221.145956189601</v>
      </c>
      <c r="J246">
        <v>0.2</v>
      </c>
      <c r="K246">
        <v>0.1</v>
      </c>
      <c r="L246">
        <v>0</v>
      </c>
      <c r="M246" s="37">
        <v>14.4783420094905</v>
      </c>
      <c r="N246">
        <v>21.75577881201</v>
      </c>
      <c r="O246">
        <v>16.6601321270875</v>
      </c>
      <c r="P246">
        <v>10221.163</v>
      </c>
    </row>
    <row r="247" spans="1:16" x14ac:dyDescent="0.25">
      <c r="A247" t="s">
        <v>483</v>
      </c>
      <c r="B247" s="1">
        <v>44106</v>
      </c>
      <c r="C247" t="s">
        <v>22</v>
      </c>
      <c r="D247" t="s">
        <v>484</v>
      </c>
      <c r="E247">
        <v>0.31163686513900701</v>
      </c>
      <c r="F247">
        <v>0.11313471943139999</v>
      </c>
      <c r="G247">
        <v>0.19850214570760699</v>
      </c>
      <c r="H247">
        <v>84.35</v>
      </c>
      <c r="I247">
        <v>3791.7519427069101</v>
      </c>
      <c r="J247">
        <v>0.3</v>
      </c>
      <c r="K247">
        <v>0.1</v>
      </c>
      <c r="L247">
        <v>0.1</v>
      </c>
      <c r="M247" s="37">
        <v>15.850934931153899</v>
      </c>
      <c r="N247">
        <v>13.249243932338199</v>
      </c>
      <c r="O247">
        <v>11.109580715502601</v>
      </c>
      <c r="P247">
        <v>3791.7516999999998</v>
      </c>
    </row>
    <row r="248" spans="1:16" x14ac:dyDescent="0.25">
      <c r="A248" t="s">
        <v>485</v>
      </c>
      <c r="B248" s="1">
        <v>44106</v>
      </c>
      <c r="C248" t="s">
        <v>22</v>
      </c>
      <c r="D248" t="s">
        <v>486</v>
      </c>
      <c r="E248">
        <v>0.27174884080886802</v>
      </c>
      <c r="F248">
        <v>0.159674867987632</v>
      </c>
      <c r="G248">
        <v>0.112073972821235</v>
      </c>
      <c r="H248">
        <v>170.36</v>
      </c>
      <c r="I248">
        <v>8725.2909473979398</v>
      </c>
      <c r="J248">
        <v>0.2</v>
      </c>
      <c r="K248">
        <v>0.1</v>
      </c>
      <c r="L248">
        <v>0.1</v>
      </c>
      <c r="M248" s="37">
        <v>7.86190675204453</v>
      </c>
      <c r="N248">
        <v>7.8461606228573997</v>
      </c>
      <c r="O248">
        <v>9.1888002962022899</v>
      </c>
      <c r="P248">
        <v>8725.2939999999999</v>
      </c>
    </row>
    <row r="249" spans="1:16" x14ac:dyDescent="0.25">
      <c r="A249" t="s">
        <v>487</v>
      </c>
      <c r="B249" s="1">
        <v>44106</v>
      </c>
      <c r="C249" t="s">
        <v>19</v>
      </c>
      <c r="D249" t="s">
        <v>488</v>
      </c>
      <c r="E249">
        <v>0.47365981340408297</v>
      </c>
      <c r="F249">
        <v>0.26160621643066401</v>
      </c>
      <c r="G249">
        <v>0.212053596973419</v>
      </c>
      <c r="H249">
        <v>24.82</v>
      </c>
      <c r="I249">
        <v>1394.4509318748301</v>
      </c>
      <c r="J249">
        <v>0.4</v>
      </c>
      <c r="K249">
        <v>0.2</v>
      </c>
      <c r="L249">
        <v>0.2</v>
      </c>
      <c r="M249" s="37">
        <v>20.593476426753899</v>
      </c>
      <c r="N249">
        <v>6.72331805017068</v>
      </c>
      <c r="P249">
        <v>1394.4495999999999</v>
      </c>
    </row>
    <row r="250" spans="1:16" x14ac:dyDescent="0.25">
      <c r="A250" t="s">
        <v>489</v>
      </c>
      <c r="B250" s="1">
        <v>44106</v>
      </c>
      <c r="C250" t="s">
        <v>25</v>
      </c>
      <c r="D250" t="s">
        <v>490</v>
      </c>
      <c r="E250">
        <v>0.55367618799209595</v>
      </c>
      <c r="F250">
        <v>0.27953645586967402</v>
      </c>
      <c r="G250">
        <v>0.27413973212242099</v>
      </c>
      <c r="H250">
        <v>7.79</v>
      </c>
      <c r="I250">
        <v>895.41809612485702</v>
      </c>
      <c r="J250">
        <v>0.5</v>
      </c>
      <c r="K250">
        <v>0.2</v>
      </c>
      <c r="L250">
        <v>0.2</v>
      </c>
      <c r="M250" s="37">
        <v>43.512316822872698</v>
      </c>
      <c r="N250">
        <v>-7.96535182984804E-2</v>
      </c>
      <c r="O250">
        <v>6.4316823872510902</v>
      </c>
      <c r="P250">
        <v>895.42160000000001</v>
      </c>
    </row>
    <row r="251" spans="1:16" x14ac:dyDescent="0.25">
      <c r="A251" t="s">
        <v>491</v>
      </c>
      <c r="B251" s="1">
        <v>44106</v>
      </c>
      <c r="C251" t="s">
        <v>22</v>
      </c>
      <c r="D251" t="s">
        <v>492</v>
      </c>
      <c r="E251">
        <v>0.451220363378524</v>
      </c>
      <c r="F251">
        <v>0.14379721879959101</v>
      </c>
      <c r="G251">
        <v>0.30742314457893299</v>
      </c>
      <c r="H251">
        <v>67.88</v>
      </c>
      <c r="I251">
        <v>1023.2456955966099</v>
      </c>
      <c r="J251">
        <v>0.4</v>
      </c>
      <c r="K251">
        <v>0.1</v>
      </c>
      <c r="L251">
        <v>0.3</v>
      </c>
      <c r="M251" s="37">
        <v>16.2703069267675</v>
      </c>
      <c r="N251">
        <v>9.0726843378729694</v>
      </c>
      <c r="O251">
        <v>20.6462241693539</v>
      </c>
      <c r="P251">
        <v>1023.2434</v>
      </c>
    </row>
    <row r="252" spans="1:16" x14ac:dyDescent="0.25">
      <c r="A252" t="s">
        <v>493</v>
      </c>
      <c r="B252" s="1">
        <v>44106</v>
      </c>
      <c r="C252" t="s">
        <v>19</v>
      </c>
      <c r="D252" t="s">
        <v>494</v>
      </c>
      <c r="E252">
        <v>0.48951938748359602</v>
      </c>
      <c r="F252">
        <v>0.207428082823753</v>
      </c>
      <c r="G252">
        <v>0.282091304659843</v>
      </c>
      <c r="H252">
        <v>24.01</v>
      </c>
      <c r="I252">
        <v>1137.07827141385</v>
      </c>
      <c r="J252">
        <v>0.4</v>
      </c>
      <c r="K252">
        <v>0.2</v>
      </c>
      <c r="L252">
        <v>0.2</v>
      </c>
      <c r="M252" s="37">
        <v>21.630898509609199</v>
      </c>
      <c r="N252">
        <v>11.216979620563899</v>
      </c>
      <c r="O252">
        <v>-0.83919621455030002</v>
      </c>
      <c r="P252">
        <v>1137.0776000000001</v>
      </c>
    </row>
    <row r="253" spans="1:16" x14ac:dyDescent="0.25">
      <c r="A253" t="s">
        <v>495</v>
      </c>
      <c r="B253" s="1">
        <v>44106</v>
      </c>
      <c r="C253" t="s">
        <v>19</v>
      </c>
      <c r="D253" t="s">
        <v>496</v>
      </c>
      <c r="E253">
        <v>0.57377624511718694</v>
      </c>
      <c r="F253">
        <v>0.19366906583309099</v>
      </c>
      <c r="G253">
        <v>0.38010717928409499</v>
      </c>
      <c r="H253">
        <v>83.02</v>
      </c>
      <c r="I253">
        <v>4574.0549060656604</v>
      </c>
      <c r="J253">
        <v>0.5</v>
      </c>
      <c r="K253">
        <v>0.1</v>
      </c>
      <c r="L253">
        <v>0.3</v>
      </c>
      <c r="M253" s="37">
        <v>30.5741941998077</v>
      </c>
      <c r="N253">
        <v>19.180041488527401</v>
      </c>
      <c r="O253">
        <v>9.9872326827456295</v>
      </c>
      <c r="P253">
        <v>4574.0529999999999</v>
      </c>
    </row>
    <row r="254" spans="1:16" x14ac:dyDescent="0.25">
      <c r="A254" t="s">
        <v>497</v>
      </c>
      <c r="B254" s="1">
        <v>44106</v>
      </c>
      <c r="C254" t="s">
        <v>19</v>
      </c>
      <c r="D254" t="s">
        <v>498</v>
      </c>
      <c r="E254">
        <v>0.34848082065582198</v>
      </c>
      <c r="F254">
        <v>0.18147431313991499</v>
      </c>
      <c r="G254">
        <v>0.16700650751590701</v>
      </c>
      <c r="H254">
        <v>24.99</v>
      </c>
      <c r="I254">
        <v>825.50269374084701</v>
      </c>
      <c r="J254">
        <v>0.3</v>
      </c>
      <c r="K254">
        <v>0.1</v>
      </c>
      <c r="L254">
        <v>0.1</v>
      </c>
      <c r="N254">
        <v>10.2391392971105</v>
      </c>
      <c r="O254">
        <v>4.5412408745449504</v>
      </c>
      <c r="P254">
        <v>825.50214000000005</v>
      </c>
    </row>
    <row r="255" spans="1:16" x14ac:dyDescent="0.25">
      <c r="A255" t="s">
        <v>499</v>
      </c>
      <c r="B255" s="1">
        <v>44106</v>
      </c>
      <c r="C255" t="s">
        <v>25</v>
      </c>
      <c r="D255" t="s">
        <v>500</v>
      </c>
      <c r="E255">
        <v>0.25032922625541598</v>
      </c>
      <c r="F255">
        <v>0.207188665866851</v>
      </c>
      <c r="G255">
        <v>4.3140560388565001E-2</v>
      </c>
      <c r="H255">
        <v>19.260000000000002</v>
      </c>
      <c r="I255">
        <v>6079.9626406123898</v>
      </c>
      <c r="J255">
        <v>0.2</v>
      </c>
      <c r="K255">
        <v>0.2</v>
      </c>
      <c r="L255">
        <v>0</v>
      </c>
      <c r="M255" s="37">
        <v>5.5426960156403897</v>
      </c>
      <c r="N255">
        <v>-2.7505446022245699</v>
      </c>
      <c r="O255">
        <v>3.1675209914165898</v>
      </c>
      <c r="P255">
        <v>6079.9584999999997</v>
      </c>
    </row>
    <row r="256" spans="1:16" x14ac:dyDescent="0.25">
      <c r="A256" t="s">
        <v>501</v>
      </c>
      <c r="B256" s="1">
        <v>44106</v>
      </c>
      <c r="C256" t="s">
        <v>16</v>
      </c>
      <c r="D256" t="s">
        <v>502</v>
      </c>
      <c r="E256">
        <v>0.335705935955047</v>
      </c>
      <c r="F256">
        <v>0.109656929969787</v>
      </c>
      <c r="G256">
        <v>0.22604900598526001</v>
      </c>
      <c r="H256">
        <v>37.67</v>
      </c>
      <c r="I256">
        <v>48543.135968062998</v>
      </c>
      <c r="J256">
        <v>0.3</v>
      </c>
      <c r="K256">
        <v>0.1</v>
      </c>
      <c r="L256">
        <v>0.2</v>
      </c>
      <c r="M256" s="37">
        <v>1.6491910661715901</v>
      </c>
      <c r="N256">
        <v>20.204745640331101</v>
      </c>
      <c r="O256">
        <v>42.130331795497497</v>
      </c>
      <c r="P256">
        <v>48543.065999999999</v>
      </c>
    </row>
    <row r="257" spans="1:16" x14ac:dyDescent="0.25">
      <c r="A257" t="s">
        <v>503</v>
      </c>
      <c r="B257" s="1">
        <v>44106</v>
      </c>
      <c r="C257" t="s">
        <v>16</v>
      </c>
      <c r="D257" t="s">
        <v>504</v>
      </c>
      <c r="E257">
        <v>0.342369735240936</v>
      </c>
      <c r="F257">
        <v>0.14580781757831501</v>
      </c>
      <c r="G257">
        <v>0.19656191766261999</v>
      </c>
      <c r="H257">
        <v>51.75</v>
      </c>
      <c r="I257">
        <v>7581.4571228027298</v>
      </c>
      <c r="J257">
        <v>0.3</v>
      </c>
      <c r="K257">
        <v>0.1</v>
      </c>
      <c r="L257">
        <v>0.1</v>
      </c>
      <c r="M257" s="37">
        <v>11.6881484453281</v>
      </c>
      <c r="N257">
        <v>32.853061174491998</v>
      </c>
      <c r="O257">
        <v>27.1044190232342</v>
      </c>
      <c r="P257">
        <v>7581.4785000000002</v>
      </c>
    </row>
    <row r="258" spans="1:16" x14ac:dyDescent="0.25">
      <c r="A258" t="s">
        <v>505</v>
      </c>
      <c r="B258" s="1">
        <v>44106</v>
      </c>
      <c r="C258" t="s">
        <v>16</v>
      </c>
      <c r="D258" t="s">
        <v>506</v>
      </c>
      <c r="E258">
        <v>0.233414322137832</v>
      </c>
      <c r="F258">
        <v>0.173947498202323</v>
      </c>
      <c r="G258">
        <v>5.94668239355087E-2</v>
      </c>
      <c r="H258">
        <v>53.33</v>
      </c>
      <c r="I258">
        <v>3656.2042970576999</v>
      </c>
      <c r="J258">
        <v>0.2</v>
      </c>
      <c r="K258">
        <v>0.1</v>
      </c>
      <c r="L258">
        <v>0</v>
      </c>
      <c r="M258" s="37">
        <v>10.8028529878653</v>
      </c>
      <c r="N258">
        <v>20.587435438366501</v>
      </c>
      <c r="O258">
        <v>18.676331701028101</v>
      </c>
      <c r="P258">
        <v>3656.2033999999999</v>
      </c>
    </row>
    <row r="259" spans="1:16" x14ac:dyDescent="0.25">
      <c r="A259" t="s">
        <v>507</v>
      </c>
      <c r="B259" s="1">
        <v>44106</v>
      </c>
      <c r="C259" t="s">
        <v>19</v>
      </c>
      <c r="D259" t="s">
        <v>508</v>
      </c>
      <c r="E259">
        <v>0.324438035488128</v>
      </c>
      <c r="F259">
        <v>0.232060492038726</v>
      </c>
      <c r="G259">
        <v>9.23775434494018E-2</v>
      </c>
      <c r="H259">
        <v>35.630000000000003</v>
      </c>
      <c r="I259">
        <v>1919.8284927256</v>
      </c>
      <c r="J259">
        <v>0.3</v>
      </c>
      <c r="K259">
        <v>0.2</v>
      </c>
      <c r="L259">
        <v>0</v>
      </c>
      <c r="N259">
        <v>21.119519942823601</v>
      </c>
      <c r="O259">
        <v>15.4384360736698</v>
      </c>
      <c r="P259">
        <v>1919.83</v>
      </c>
    </row>
    <row r="260" spans="1:16" x14ac:dyDescent="0.25">
      <c r="A260" t="s">
        <v>509</v>
      </c>
      <c r="B260" s="1">
        <v>44106</v>
      </c>
      <c r="C260" t="s">
        <v>19</v>
      </c>
      <c r="D260" t="s">
        <v>510</v>
      </c>
      <c r="E260">
        <v>0.60387802124023404</v>
      </c>
      <c r="F260">
        <v>0.221951514482498</v>
      </c>
      <c r="G260">
        <v>0.38192650675773598</v>
      </c>
      <c r="H260">
        <v>16.2</v>
      </c>
      <c r="I260">
        <v>1766.06544419585</v>
      </c>
      <c r="J260">
        <v>0.6</v>
      </c>
      <c r="K260">
        <v>0.2</v>
      </c>
      <c r="L260">
        <v>0.3</v>
      </c>
      <c r="N260">
        <v>7.1593012870659303</v>
      </c>
      <c r="O260">
        <v>11.0432709837693</v>
      </c>
      <c r="P260">
        <v>1766.0591999999999</v>
      </c>
    </row>
    <row r="261" spans="1:16" x14ac:dyDescent="0.25">
      <c r="A261" t="s">
        <v>511</v>
      </c>
      <c r="B261" s="1">
        <v>44106</v>
      </c>
      <c r="C261" t="s">
        <v>22</v>
      </c>
      <c r="D261" t="s">
        <v>512</v>
      </c>
      <c r="E261">
        <v>0.311097472906112</v>
      </c>
      <c r="F261">
        <v>0.16844841837882901</v>
      </c>
      <c r="G261">
        <v>0.14264905452728199</v>
      </c>
      <c r="H261">
        <v>52.33</v>
      </c>
      <c r="I261">
        <v>3129.96727409289</v>
      </c>
      <c r="J261">
        <v>0.3</v>
      </c>
      <c r="K261">
        <v>0.1</v>
      </c>
      <c r="L261">
        <v>0.1</v>
      </c>
      <c r="M261" s="37">
        <v>11.268452073611501</v>
      </c>
      <c r="N261">
        <v>17.6014491403402</v>
      </c>
      <c r="O261">
        <v>6.01921554901985</v>
      </c>
      <c r="P261">
        <v>3129.9672999999998</v>
      </c>
    </row>
    <row r="262" spans="1:16" x14ac:dyDescent="0.25">
      <c r="A262" t="s">
        <v>739</v>
      </c>
      <c r="B262" s="1">
        <v>44106</v>
      </c>
      <c r="C262" t="s">
        <v>19</v>
      </c>
      <c r="D262" t="s">
        <v>740</v>
      </c>
      <c r="E262">
        <v>0.31392079591751099</v>
      </c>
      <c r="F262">
        <v>0.14544975757598799</v>
      </c>
      <c r="G262">
        <v>0.16847103834152199</v>
      </c>
      <c r="H262">
        <v>245.65</v>
      </c>
      <c r="I262">
        <v>12715.073793535201</v>
      </c>
      <c r="J262">
        <v>0.3</v>
      </c>
      <c r="K262">
        <v>0.1</v>
      </c>
      <c r="L262">
        <v>0.1</v>
      </c>
      <c r="M262" s="37">
        <v>22.4511644566781</v>
      </c>
      <c r="N262">
        <v>40.467791978424998</v>
      </c>
      <c r="O262">
        <v>41.956309710468702</v>
      </c>
      <c r="P262">
        <v>12715.064</v>
      </c>
    </row>
    <row r="263" spans="1:16" x14ac:dyDescent="0.25">
      <c r="A263" t="s">
        <v>513</v>
      </c>
      <c r="B263" s="1">
        <v>44106</v>
      </c>
      <c r="C263" t="s">
        <v>25</v>
      </c>
      <c r="D263" t="s">
        <v>514</v>
      </c>
      <c r="E263">
        <v>0.46951937675476002</v>
      </c>
      <c r="F263">
        <v>0.185112595558166</v>
      </c>
      <c r="G263">
        <v>0.28440678119659402</v>
      </c>
      <c r="H263">
        <v>11.52</v>
      </c>
      <c r="I263">
        <v>632.13453683751902</v>
      </c>
      <c r="J263">
        <v>0.4</v>
      </c>
      <c r="K263">
        <v>0.1</v>
      </c>
      <c r="L263">
        <v>0.2</v>
      </c>
      <c r="P263">
        <v>632.13463999999999</v>
      </c>
    </row>
    <row r="264" spans="1:16" x14ac:dyDescent="0.25">
      <c r="A264" t="s">
        <v>515</v>
      </c>
      <c r="B264" s="1">
        <v>44106</v>
      </c>
      <c r="C264" t="s">
        <v>25</v>
      </c>
      <c r="D264" t="s">
        <v>516</v>
      </c>
      <c r="E264">
        <v>0.39088755846023499</v>
      </c>
      <c r="F264">
        <v>0.15024676918983401</v>
      </c>
      <c r="G264">
        <v>0.240640789270401</v>
      </c>
      <c r="H264">
        <v>8.3000000000000007</v>
      </c>
      <c r="I264">
        <v>3114.4570356818699</v>
      </c>
      <c r="J264">
        <v>0.3</v>
      </c>
      <c r="K264">
        <v>0.1</v>
      </c>
      <c r="L264">
        <v>0.2</v>
      </c>
      <c r="M264" s="37">
        <v>6.5818828826734501</v>
      </c>
      <c r="N264">
        <v>19.599996169639098</v>
      </c>
      <c r="O264">
        <v>21.785397096724299</v>
      </c>
      <c r="P264">
        <v>3114.4587000000001</v>
      </c>
    </row>
    <row r="265" spans="1:16" x14ac:dyDescent="0.25">
      <c r="A265" t="s">
        <v>517</v>
      </c>
      <c r="B265" s="1">
        <v>44106</v>
      </c>
      <c r="C265" t="s">
        <v>19</v>
      </c>
      <c r="D265" t="s">
        <v>518</v>
      </c>
      <c r="E265">
        <v>0.62105596065521196</v>
      </c>
      <c r="F265">
        <v>0.16732540726661599</v>
      </c>
      <c r="G265">
        <v>0.45373055338859503</v>
      </c>
      <c r="H265">
        <v>22.35</v>
      </c>
      <c r="I265">
        <v>3292.4443211795601</v>
      </c>
      <c r="J265">
        <v>0.6</v>
      </c>
      <c r="K265">
        <v>0.1</v>
      </c>
      <c r="L265">
        <v>0.4</v>
      </c>
      <c r="N265">
        <v>14.523367630873199</v>
      </c>
      <c r="O265">
        <v>38.4070333691961</v>
      </c>
      <c r="P265">
        <v>3292.4458</v>
      </c>
    </row>
    <row r="266" spans="1:16" x14ac:dyDescent="0.25">
      <c r="A266" t="s">
        <v>519</v>
      </c>
      <c r="B266" s="1">
        <v>44106</v>
      </c>
      <c r="C266" t="s">
        <v>25</v>
      </c>
      <c r="D266" t="s">
        <v>520</v>
      </c>
      <c r="E266">
        <v>0.53274917602538996</v>
      </c>
      <c r="F266">
        <v>0.152933210134506</v>
      </c>
      <c r="G266">
        <v>0.37981596589088401</v>
      </c>
      <c r="H266">
        <v>169.61</v>
      </c>
      <c r="I266">
        <v>62975.171467159402</v>
      </c>
      <c r="J266">
        <v>0.5</v>
      </c>
      <c r="K266">
        <v>0.1</v>
      </c>
      <c r="L266">
        <v>0.3</v>
      </c>
      <c r="N266">
        <v>184.14854501760999</v>
      </c>
      <c r="O266">
        <v>175.087619067818</v>
      </c>
      <c r="P266">
        <v>75227.42</v>
      </c>
    </row>
    <row r="267" spans="1:16" x14ac:dyDescent="0.25">
      <c r="A267" t="s">
        <v>521</v>
      </c>
      <c r="B267" s="1">
        <v>44106</v>
      </c>
      <c r="C267" t="s">
        <v>19</v>
      </c>
      <c r="D267" t="s">
        <v>522</v>
      </c>
      <c r="E267">
        <v>0.41275149583816501</v>
      </c>
      <c r="F267">
        <v>0.24530406296253199</v>
      </c>
      <c r="G267">
        <v>0.16744743287563299</v>
      </c>
      <c r="H267">
        <v>31.83</v>
      </c>
      <c r="I267">
        <v>813.26813026043999</v>
      </c>
      <c r="J267">
        <v>0.4</v>
      </c>
      <c r="K267">
        <v>0.2</v>
      </c>
      <c r="L267">
        <v>0.1</v>
      </c>
      <c r="M267" s="37">
        <v>21.041549632013002</v>
      </c>
      <c r="N267">
        <v>12.948834396313901</v>
      </c>
      <c r="O267">
        <v>4.3627988748774804</v>
      </c>
      <c r="P267">
        <v>813.26919999999996</v>
      </c>
    </row>
    <row r="268" spans="1:16" x14ac:dyDescent="0.25">
      <c r="A268" t="s">
        <v>523</v>
      </c>
      <c r="B268" s="1">
        <v>44106</v>
      </c>
      <c r="C268" t="s">
        <v>19</v>
      </c>
      <c r="D268" t="s">
        <v>524</v>
      </c>
      <c r="E268">
        <v>0.43350443243980402</v>
      </c>
      <c r="F268">
        <v>0.161861807107925</v>
      </c>
      <c r="G268">
        <v>0.271642625331878</v>
      </c>
      <c r="H268">
        <v>49.28</v>
      </c>
      <c r="I268">
        <v>3495.0434485813598</v>
      </c>
      <c r="J268">
        <v>0.4</v>
      </c>
      <c r="K268">
        <v>0.1</v>
      </c>
      <c r="L268">
        <v>0.2</v>
      </c>
      <c r="M268" s="37">
        <v>21.386818172840499</v>
      </c>
      <c r="N268">
        <v>11.425352802881701</v>
      </c>
      <c r="O268">
        <v>36.941410129096298</v>
      </c>
      <c r="P268">
        <v>3495.0461</v>
      </c>
    </row>
    <row r="269" spans="1:16" x14ac:dyDescent="0.25">
      <c r="A269" t="s">
        <v>525</v>
      </c>
      <c r="B269" s="1">
        <v>44106</v>
      </c>
      <c r="C269" t="s">
        <v>25</v>
      </c>
      <c r="D269" t="s">
        <v>526</v>
      </c>
      <c r="E269">
        <v>0.44827568531036299</v>
      </c>
      <c r="F269">
        <v>7.9909920692443806E-2</v>
      </c>
      <c r="G269">
        <v>0.36836576461791898</v>
      </c>
      <c r="H269">
        <v>61.61</v>
      </c>
      <c r="I269">
        <v>15869.488088427601</v>
      </c>
      <c r="J269">
        <v>0.4</v>
      </c>
      <c r="K269">
        <v>0</v>
      </c>
      <c r="L269">
        <v>0.3</v>
      </c>
      <c r="M269" s="37">
        <v>22.7543685485808</v>
      </c>
      <c r="N269">
        <v>16.635530948565901</v>
      </c>
      <c r="O269">
        <v>29.059532776758299</v>
      </c>
      <c r="P269">
        <v>15869.503000000001</v>
      </c>
    </row>
    <row r="270" spans="1:16" x14ac:dyDescent="0.25">
      <c r="A270" t="s">
        <v>527</v>
      </c>
      <c r="B270" s="1">
        <v>44106</v>
      </c>
      <c r="C270" t="s">
        <v>19</v>
      </c>
      <c r="D270" t="s">
        <v>528</v>
      </c>
      <c r="E270">
        <v>0.703405261039733</v>
      </c>
      <c r="F270">
        <v>0.24671946465969</v>
      </c>
      <c r="G270">
        <v>0.45668579638004297</v>
      </c>
      <c r="H270">
        <v>18.36</v>
      </c>
      <c r="I270">
        <v>720.66007019142899</v>
      </c>
      <c r="J270">
        <v>0.7</v>
      </c>
      <c r="K270">
        <v>0.2</v>
      </c>
      <c r="L270">
        <v>0.4</v>
      </c>
      <c r="N270">
        <v>7.3197746792533502</v>
      </c>
      <c r="O270">
        <v>36.715276835503602</v>
      </c>
      <c r="P270">
        <v>720.65935999999999</v>
      </c>
    </row>
    <row r="271" spans="1:16" x14ac:dyDescent="0.25">
      <c r="A271" t="s">
        <v>741</v>
      </c>
      <c r="B271" s="1">
        <v>44106</v>
      </c>
      <c r="C271" t="s">
        <v>22</v>
      </c>
      <c r="D271" t="s">
        <v>742</v>
      </c>
      <c r="E271">
        <v>0.65023899078369096</v>
      </c>
      <c r="F271">
        <v>0.16663312911987299</v>
      </c>
      <c r="G271">
        <v>0.48360586166381803</v>
      </c>
      <c r="H271">
        <v>13.43</v>
      </c>
      <c r="I271">
        <v>588.74124506767703</v>
      </c>
      <c r="J271">
        <v>0.6</v>
      </c>
      <c r="K271">
        <v>0.1</v>
      </c>
      <c r="L271">
        <v>0.4</v>
      </c>
      <c r="N271">
        <v>10.0983305137042</v>
      </c>
      <c r="O271">
        <v>11.961213229262899</v>
      </c>
      <c r="P271">
        <v>588.74163999999996</v>
      </c>
    </row>
    <row r="272" spans="1:16" x14ac:dyDescent="0.25">
      <c r="A272" t="s">
        <v>529</v>
      </c>
      <c r="B272" s="1">
        <v>44106</v>
      </c>
      <c r="C272" t="s">
        <v>19</v>
      </c>
      <c r="D272" t="s">
        <v>530</v>
      </c>
      <c r="E272">
        <v>0.75509184598922696</v>
      </c>
      <c r="F272">
        <v>0.182072848081588</v>
      </c>
      <c r="G272">
        <v>0.57301899790763799</v>
      </c>
      <c r="H272">
        <v>11.16</v>
      </c>
      <c r="I272">
        <v>2170.3771395144299</v>
      </c>
      <c r="J272">
        <v>0.7</v>
      </c>
      <c r="K272">
        <v>0.1</v>
      </c>
      <c r="L272">
        <v>0.5</v>
      </c>
      <c r="N272">
        <v>9.0323737030708902</v>
      </c>
      <c r="P272">
        <v>2170.3744999999999</v>
      </c>
    </row>
    <row r="273" spans="1:16" x14ac:dyDescent="0.25">
      <c r="A273" t="s">
        <v>531</v>
      </c>
      <c r="B273" s="1">
        <v>44106</v>
      </c>
      <c r="C273" t="s">
        <v>19</v>
      </c>
      <c r="D273" t="s">
        <v>532</v>
      </c>
      <c r="E273">
        <v>0.28464892506599399</v>
      </c>
      <c r="F273">
        <v>0.204508677124977</v>
      </c>
      <c r="G273">
        <v>8.0140247941017095E-2</v>
      </c>
      <c r="H273">
        <v>59.68</v>
      </c>
      <c r="I273">
        <v>21030.231855585698</v>
      </c>
      <c r="J273">
        <v>0.2</v>
      </c>
      <c r="K273">
        <v>0.2</v>
      </c>
      <c r="L273">
        <v>0</v>
      </c>
      <c r="M273" s="37">
        <v>5.1048945485442996</v>
      </c>
      <c r="N273">
        <v>10.630351670998699</v>
      </c>
      <c r="O273">
        <v>18.6084107022889</v>
      </c>
      <c r="P273">
        <v>21030.217000000001</v>
      </c>
    </row>
    <row r="274" spans="1:16" x14ac:dyDescent="0.25">
      <c r="A274" t="s">
        <v>533</v>
      </c>
      <c r="B274" s="1">
        <v>44106</v>
      </c>
      <c r="C274" t="s">
        <v>19</v>
      </c>
      <c r="D274" t="s">
        <v>534</v>
      </c>
      <c r="E274">
        <v>0.299039095640182</v>
      </c>
      <c r="F274">
        <v>0.139950796961784</v>
      </c>
      <c r="G274">
        <v>0.15908829867839799</v>
      </c>
      <c r="H274">
        <v>34.9</v>
      </c>
      <c r="I274">
        <v>791.59654816718796</v>
      </c>
      <c r="J274">
        <v>0.2</v>
      </c>
      <c r="K274">
        <v>0.1</v>
      </c>
      <c r="L274">
        <v>0.1</v>
      </c>
      <c r="M274" s="37">
        <v>-16.748295897825798</v>
      </c>
      <c r="N274">
        <v>-7.7108455189109497</v>
      </c>
      <c r="O274">
        <v>-13.6531365313653</v>
      </c>
      <c r="P274">
        <v>791.59490000000005</v>
      </c>
    </row>
    <row r="275" spans="1:16" x14ac:dyDescent="0.25">
      <c r="A275" t="s">
        <v>535</v>
      </c>
      <c r="B275" s="1">
        <v>44106</v>
      </c>
      <c r="C275" t="s">
        <v>25</v>
      </c>
      <c r="D275" t="s">
        <v>536</v>
      </c>
      <c r="E275">
        <v>0.34342005848884499</v>
      </c>
      <c r="F275">
        <v>0.16348622739315</v>
      </c>
      <c r="G275">
        <v>0.179933831095695</v>
      </c>
      <c r="H275">
        <v>27.46</v>
      </c>
      <c r="I275">
        <v>16029.9118996384</v>
      </c>
      <c r="J275">
        <v>0.3</v>
      </c>
      <c r="K275">
        <v>0.1</v>
      </c>
      <c r="L275">
        <v>0.1</v>
      </c>
      <c r="M275" s="37">
        <v>1.6008291945698401</v>
      </c>
      <c r="N275">
        <v>4.1717884555518596</v>
      </c>
      <c r="O275">
        <v>-1.3205282112844901E-2</v>
      </c>
      <c r="P275">
        <v>16029.912</v>
      </c>
    </row>
    <row r="276" spans="1:16" x14ac:dyDescent="0.25">
      <c r="A276" t="s">
        <v>537</v>
      </c>
      <c r="B276" s="1">
        <v>44106</v>
      </c>
      <c r="C276" t="s">
        <v>19</v>
      </c>
      <c r="D276" t="s">
        <v>538</v>
      </c>
      <c r="E276">
        <v>0.30553820729255599</v>
      </c>
      <c r="F276">
        <v>9.6899136900901794E-2</v>
      </c>
      <c r="G276">
        <v>0.208639070391654</v>
      </c>
      <c r="H276">
        <v>34.19</v>
      </c>
      <c r="I276">
        <v>849.67547465679695</v>
      </c>
      <c r="J276">
        <v>0.3</v>
      </c>
      <c r="K276">
        <v>0</v>
      </c>
      <c r="L276">
        <v>0.2</v>
      </c>
      <c r="P276">
        <v>849.67619999999999</v>
      </c>
    </row>
    <row r="277" spans="1:16" x14ac:dyDescent="0.25">
      <c r="A277" t="s">
        <v>539</v>
      </c>
      <c r="B277" s="1">
        <v>44106</v>
      </c>
      <c r="C277" t="s">
        <v>19</v>
      </c>
      <c r="D277" t="s">
        <v>540</v>
      </c>
      <c r="E277">
        <v>0.60812556743621804</v>
      </c>
      <c r="F277">
        <v>0.24752554297447199</v>
      </c>
      <c r="G277">
        <v>0.36060002446174599</v>
      </c>
      <c r="H277">
        <v>33.15</v>
      </c>
      <c r="I277">
        <v>1672.3453951993099</v>
      </c>
      <c r="J277">
        <v>0.6</v>
      </c>
      <c r="K277">
        <v>0.2</v>
      </c>
      <c r="L277">
        <v>0.3</v>
      </c>
      <c r="N277">
        <v>11.187235603908899</v>
      </c>
      <c r="O277">
        <v>65.307573886890907</v>
      </c>
      <c r="P277">
        <v>1672.3445999999999</v>
      </c>
    </row>
    <row r="278" spans="1:16" x14ac:dyDescent="0.25">
      <c r="A278" t="s">
        <v>743</v>
      </c>
      <c r="B278" s="1">
        <v>44106</v>
      </c>
      <c r="C278" t="s">
        <v>19</v>
      </c>
      <c r="D278" t="s">
        <v>730</v>
      </c>
      <c r="E278">
        <v>0.62883573770523005</v>
      </c>
      <c r="F278">
        <v>0.19099240005016299</v>
      </c>
      <c r="G278">
        <v>0.437843337655067</v>
      </c>
      <c r="H278">
        <v>24.53</v>
      </c>
      <c r="I278">
        <v>3734.2992172321701</v>
      </c>
      <c r="J278">
        <v>0.6</v>
      </c>
      <c r="K278">
        <v>0.1</v>
      </c>
      <c r="L278">
        <v>0.4</v>
      </c>
      <c r="N278">
        <v>15.804880956010701</v>
      </c>
      <c r="O278">
        <v>18.622944806981401</v>
      </c>
      <c r="P278">
        <v>3734.3</v>
      </c>
    </row>
    <row r="279" spans="1:16" x14ac:dyDescent="0.25">
      <c r="A279" t="s">
        <v>541</v>
      </c>
      <c r="B279" s="1">
        <v>44106</v>
      </c>
      <c r="C279" t="s">
        <v>16</v>
      </c>
      <c r="D279" t="s">
        <v>542</v>
      </c>
      <c r="E279">
        <v>0.48714059591293302</v>
      </c>
      <c r="F279">
        <v>0.174449667334556</v>
      </c>
      <c r="G279">
        <v>0.31269092857837599</v>
      </c>
      <c r="H279">
        <v>10</v>
      </c>
      <c r="I279">
        <v>577.67265319824196</v>
      </c>
      <c r="J279">
        <v>0.4</v>
      </c>
      <c r="K279">
        <v>0.1</v>
      </c>
      <c r="L279">
        <v>0.3</v>
      </c>
      <c r="M279" s="37">
        <v>7.84412242717924</v>
      </c>
      <c r="N279">
        <v>-5.6919304284576997</v>
      </c>
      <c r="O279">
        <v>4.3887542676339004</v>
      </c>
      <c r="P279">
        <v>577.673</v>
      </c>
    </row>
    <row r="280" spans="1:16" x14ac:dyDescent="0.25">
      <c r="A280" t="s">
        <v>543</v>
      </c>
      <c r="B280" s="1">
        <v>44106</v>
      </c>
      <c r="C280" t="s">
        <v>19</v>
      </c>
      <c r="D280" t="s">
        <v>544</v>
      </c>
      <c r="E280">
        <v>0.43708980083465498</v>
      </c>
      <c r="F280">
        <v>0.12478101253509501</v>
      </c>
      <c r="G280">
        <v>0.31230878829955999</v>
      </c>
      <c r="H280">
        <v>15.59</v>
      </c>
      <c r="I280">
        <v>4367.5298837508299</v>
      </c>
      <c r="J280">
        <v>0.4</v>
      </c>
      <c r="K280">
        <v>0.1</v>
      </c>
      <c r="L280">
        <v>0.3</v>
      </c>
      <c r="M280" s="37">
        <v>1.49768028749328</v>
      </c>
      <c r="N280">
        <v>11.139513383348101</v>
      </c>
      <c r="O280">
        <v>-7.9699196769352803</v>
      </c>
      <c r="P280">
        <v>4367.5230000000001</v>
      </c>
    </row>
    <row r="281" spans="1:16" x14ac:dyDescent="0.25">
      <c r="A281" t="s">
        <v>545</v>
      </c>
      <c r="B281" s="1">
        <v>44106</v>
      </c>
      <c r="C281" t="s">
        <v>25</v>
      </c>
      <c r="D281" t="s">
        <v>546</v>
      </c>
      <c r="E281">
        <v>0.45357254147529602</v>
      </c>
      <c r="F281">
        <v>0.17908976972103099</v>
      </c>
      <c r="G281">
        <v>0.274482771754264</v>
      </c>
      <c r="H281">
        <v>14.79</v>
      </c>
      <c r="I281">
        <v>788.29677477648499</v>
      </c>
      <c r="J281">
        <v>0.4</v>
      </c>
      <c r="K281">
        <v>0.1</v>
      </c>
      <c r="L281">
        <v>0.2</v>
      </c>
      <c r="M281" s="37">
        <v>30.205105609761102</v>
      </c>
      <c r="N281">
        <v>5.9653536062055297</v>
      </c>
      <c r="O281">
        <v>62.169209310885002</v>
      </c>
      <c r="P281">
        <v>788.29669999999999</v>
      </c>
    </row>
    <row r="282" spans="1:16" x14ac:dyDescent="0.25">
      <c r="A282" t="s">
        <v>547</v>
      </c>
      <c r="B282" s="1">
        <v>44106</v>
      </c>
      <c r="C282" t="s">
        <v>19</v>
      </c>
      <c r="D282" t="s">
        <v>548</v>
      </c>
      <c r="E282">
        <v>0.37416735291481001</v>
      </c>
      <c r="F282">
        <v>0.27992060780525202</v>
      </c>
      <c r="G282">
        <v>9.4246745109558105E-2</v>
      </c>
      <c r="H282">
        <v>32.71</v>
      </c>
      <c r="I282">
        <v>448.60207628636999</v>
      </c>
      <c r="J282">
        <v>0.3</v>
      </c>
      <c r="K282">
        <v>0.2</v>
      </c>
      <c r="L282">
        <v>0</v>
      </c>
      <c r="N282">
        <v>5.9642866310964999</v>
      </c>
      <c r="O282">
        <v>-7.1440353326801702</v>
      </c>
      <c r="P282">
        <v>448.60129999999998</v>
      </c>
    </row>
    <row r="283" spans="1:16" x14ac:dyDescent="0.25">
      <c r="A283" t="s">
        <v>744</v>
      </c>
      <c r="B283" s="1">
        <v>44106</v>
      </c>
      <c r="C283" t="s">
        <v>22</v>
      </c>
      <c r="D283" t="s">
        <v>745</v>
      </c>
      <c r="E283">
        <v>0.44003120064735401</v>
      </c>
      <c r="F283">
        <v>0.11831172555685</v>
      </c>
      <c r="G283">
        <v>0.32171947509050303</v>
      </c>
      <c r="H283">
        <v>93.64</v>
      </c>
      <c r="I283">
        <v>3532.031950092</v>
      </c>
      <c r="J283">
        <v>0.4</v>
      </c>
      <c r="K283">
        <v>0.1</v>
      </c>
      <c r="L283">
        <v>0.3</v>
      </c>
      <c r="M283" s="37">
        <v>22.109275034234901</v>
      </c>
      <c r="N283">
        <v>19.166149893195399</v>
      </c>
      <c r="O283">
        <v>29.3102937509424</v>
      </c>
      <c r="P283">
        <v>3532.0351999999998</v>
      </c>
    </row>
    <row r="284" spans="1:16" x14ac:dyDescent="0.25">
      <c r="A284" t="s">
        <v>549</v>
      </c>
      <c r="B284" s="1">
        <v>44106</v>
      </c>
      <c r="C284" t="s">
        <v>22</v>
      </c>
      <c r="D284" t="s">
        <v>550</v>
      </c>
      <c r="E284">
        <v>0.30416932702064498</v>
      </c>
      <c r="F284">
        <v>0.10756906121969199</v>
      </c>
      <c r="G284">
        <v>0.196600265800952</v>
      </c>
      <c r="H284">
        <v>80.790000000000006</v>
      </c>
      <c r="I284">
        <v>8605.1601354333707</v>
      </c>
      <c r="J284">
        <v>0.3</v>
      </c>
      <c r="K284">
        <v>0.1</v>
      </c>
      <c r="L284">
        <v>0.1</v>
      </c>
      <c r="M284" s="37">
        <v>10.780611233708401</v>
      </c>
      <c r="N284">
        <v>14.792461713655101</v>
      </c>
      <c r="O284">
        <v>32.491970306609403</v>
      </c>
      <c r="P284">
        <v>8605.1859999999997</v>
      </c>
    </row>
    <row r="285" spans="1:16" x14ac:dyDescent="0.25">
      <c r="A285" t="s">
        <v>551</v>
      </c>
      <c r="B285" s="1">
        <v>44106</v>
      </c>
      <c r="C285" t="s">
        <v>19</v>
      </c>
      <c r="D285" t="s">
        <v>552</v>
      </c>
      <c r="E285">
        <v>0.34464544057846003</v>
      </c>
      <c r="F285">
        <v>0.157090604305267</v>
      </c>
      <c r="G285">
        <v>0.187554836273193</v>
      </c>
      <c r="H285">
        <v>57.35</v>
      </c>
      <c r="I285">
        <v>855.51616948325</v>
      </c>
      <c r="J285">
        <v>0.3</v>
      </c>
      <c r="K285">
        <v>0.1</v>
      </c>
      <c r="L285">
        <v>0.1</v>
      </c>
      <c r="N285">
        <v>6.1832896326684699</v>
      </c>
      <c r="O285">
        <v>2.5444739062707198</v>
      </c>
      <c r="P285">
        <v>855.51855</v>
      </c>
    </row>
    <row r="286" spans="1:16" x14ac:dyDescent="0.25">
      <c r="A286" t="s">
        <v>553</v>
      </c>
      <c r="B286" s="1">
        <v>44106</v>
      </c>
      <c r="C286" t="s">
        <v>19</v>
      </c>
      <c r="D286" t="s">
        <v>554</v>
      </c>
      <c r="E286">
        <v>0.55117416381835904</v>
      </c>
      <c r="F286">
        <v>0.15710908174514701</v>
      </c>
      <c r="G286">
        <v>0.394065082073211</v>
      </c>
      <c r="H286">
        <v>17.21</v>
      </c>
      <c r="I286">
        <v>1249.85898296448</v>
      </c>
      <c r="J286">
        <v>0.5</v>
      </c>
      <c r="K286">
        <v>0.1</v>
      </c>
      <c r="L286">
        <v>0.3</v>
      </c>
      <c r="M286" s="37">
        <v>6.7968759721582304</v>
      </c>
      <c r="N286">
        <v>6.6922269439062001</v>
      </c>
      <c r="O286">
        <v>55.575338572391601</v>
      </c>
      <c r="P286">
        <v>1249.8589999999999</v>
      </c>
    </row>
    <row r="287" spans="1:16" x14ac:dyDescent="0.25">
      <c r="A287" t="s">
        <v>555</v>
      </c>
      <c r="B287" s="1">
        <v>44106</v>
      </c>
      <c r="C287" t="s">
        <v>22</v>
      </c>
      <c r="D287" t="s">
        <v>556</v>
      </c>
      <c r="E287">
        <v>0.71105599403381303</v>
      </c>
      <c r="F287">
        <v>0.21500766277313199</v>
      </c>
      <c r="G287">
        <v>0.49604833126068099</v>
      </c>
      <c r="H287">
        <v>7.16</v>
      </c>
      <c r="I287">
        <v>679.62864732052503</v>
      </c>
      <c r="J287">
        <v>0.7</v>
      </c>
      <c r="K287">
        <v>0.2</v>
      </c>
      <c r="L287">
        <v>0.4</v>
      </c>
      <c r="N287">
        <v>-12.7068876691466</v>
      </c>
      <c r="P287">
        <v>679.62860000000001</v>
      </c>
    </row>
    <row r="288" spans="1:16" x14ac:dyDescent="0.25">
      <c r="A288" t="s">
        <v>557</v>
      </c>
      <c r="B288" s="1">
        <v>44106</v>
      </c>
      <c r="C288" t="s">
        <v>19</v>
      </c>
      <c r="D288" t="s">
        <v>558</v>
      </c>
      <c r="E288">
        <v>0.41789731383323597</v>
      </c>
      <c r="F288">
        <v>0.15908241271972601</v>
      </c>
      <c r="G288">
        <v>0.25881490111351002</v>
      </c>
      <c r="H288">
        <v>22.1</v>
      </c>
      <c r="I288">
        <v>1401.6358545007499</v>
      </c>
      <c r="J288">
        <v>0.4</v>
      </c>
      <c r="K288">
        <v>0.1</v>
      </c>
      <c r="L288">
        <v>0.2</v>
      </c>
      <c r="M288" s="37">
        <v>17.506985344337899</v>
      </c>
      <c r="N288">
        <v>3.35765251233761</v>
      </c>
      <c r="O288">
        <v>24.464457637592499</v>
      </c>
      <c r="P288">
        <v>1401.6351</v>
      </c>
    </row>
    <row r="289" spans="1:16" x14ac:dyDescent="0.25">
      <c r="A289" t="s">
        <v>559</v>
      </c>
      <c r="B289" s="1">
        <v>44106</v>
      </c>
      <c r="C289" t="s">
        <v>16</v>
      </c>
      <c r="D289" t="s">
        <v>560</v>
      </c>
      <c r="E289">
        <v>0.29940453171730003</v>
      </c>
      <c r="F289">
        <v>0.123038880527019</v>
      </c>
      <c r="G289">
        <v>0.17636565119028</v>
      </c>
      <c r="H289">
        <v>129.09</v>
      </c>
      <c r="I289">
        <v>29301.573657584398</v>
      </c>
      <c r="J289">
        <v>0.2</v>
      </c>
      <c r="K289">
        <v>0.1</v>
      </c>
      <c r="L289">
        <v>0.1</v>
      </c>
      <c r="M289" s="37">
        <v>13.010323561638099</v>
      </c>
      <c r="N289">
        <v>0.97138406778794295</v>
      </c>
      <c r="O289">
        <v>20.548797513221199</v>
      </c>
      <c r="P289">
        <v>29301.620999999999</v>
      </c>
    </row>
    <row r="290" spans="1:16" x14ac:dyDescent="0.25">
      <c r="A290" t="s">
        <v>561</v>
      </c>
      <c r="B290" s="1">
        <v>44106</v>
      </c>
      <c r="C290" t="s">
        <v>22</v>
      </c>
      <c r="D290" t="s">
        <v>562</v>
      </c>
      <c r="E290">
        <v>0.30741390585899298</v>
      </c>
      <c r="F290">
        <v>0.168554797768592</v>
      </c>
      <c r="G290">
        <v>0.1388591080904</v>
      </c>
      <c r="H290">
        <v>108.58</v>
      </c>
      <c r="I290">
        <v>27491.498502242099</v>
      </c>
      <c r="J290">
        <v>0.3</v>
      </c>
      <c r="K290">
        <v>0.1</v>
      </c>
      <c r="L290">
        <v>0.1</v>
      </c>
      <c r="M290" s="37">
        <v>8.6743000542935196</v>
      </c>
      <c r="N290">
        <v>14.708496799837</v>
      </c>
      <c r="O290">
        <v>15.1704061924539</v>
      </c>
      <c r="P290">
        <v>27491.478999999999</v>
      </c>
    </row>
    <row r="291" spans="1:16" x14ac:dyDescent="0.25">
      <c r="A291" t="s">
        <v>563</v>
      </c>
      <c r="B291" s="1">
        <v>44106</v>
      </c>
      <c r="C291" t="s">
        <v>19</v>
      </c>
      <c r="D291" t="s">
        <v>564</v>
      </c>
      <c r="E291">
        <v>0.59077101945876997</v>
      </c>
      <c r="F291">
        <v>0.21381610631942699</v>
      </c>
      <c r="G291">
        <v>0.37695491313934298</v>
      </c>
      <c r="H291">
        <v>13.92</v>
      </c>
      <c r="I291">
        <v>415.617120197872</v>
      </c>
      <c r="J291">
        <v>0.5</v>
      </c>
      <c r="K291">
        <v>0.2</v>
      </c>
      <c r="L291">
        <v>0.3</v>
      </c>
      <c r="N291">
        <v>16.900614856743399</v>
      </c>
      <c r="P291">
        <v>415.6164</v>
      </c>
    </row>
    <row r="292" spans="1:16" x14ac:dyDescent="0.25">
      <c r="A292" t="s">
        <v>565</v>
      </c>
      <c r="B292" s="1">
        <v>44106</v>
      </c>
      <c r="C292" t="s">
        <v>19</v>
      </c>
      <c r="D292" t="s">
        <v>566</v>
      </c>
      <c r="E292">
        <v>0.50189191102981501</v>
      </c>
      <c r="F292">
        <v>0.25979578495025601</v>
      </c>
      <c r="G292">
        <v>0.24209612607955899</v>
      </c>
      <c r="H292">
        <v>22.54</v>
      </c>
      <c r="I292">
        <v>1774.1650673326101</v>
      </c>
      <c r="J292">
        <v>0.5</v>
      </c>
      <c r="K292">
        <v>0.2</v>
      </c>
      <c r="L292">
        <v>0.2</v>
      </c>
      <c r="N292">
        <v>12.7410719554178</v>
      </c>
      <c r="P292">
        <v>1774.1641</v>
      </c>
    </row>
    <row r="293" spans="1:16" x14ac:dyDescent="0.25">
      <c r="A293" t="s">
        <v>567</v>
      </c>
      <c r="B293" s="1">
        <v>44106</v>
      </c>
      <c r="C293" t="s">
        <v>19</v>
      </c>
      <c r="D293" t="s">
        <v>568</v>
      </c>
      <c r="E293">
        <v>0.53810477256774902</v>
      </c>
      <c r="F293">
        <v>0.15794827044010101</v>
      </c>
      <c r="G293">
        <v>0.38015650212764701</v>
      </c>
      <c r="H293">
        <v>23.5</v>
      </c>
      <c r="I293">
        <v>3049.2522964477498</v>
      </c>
      <c r="J293">
        <v>0.5</v>
      </c>
      <c r="K293">
        <v>0.1</v>
      </c>
      <c r="L293">
        <v>0.3</v>
      </c>
      <c r="M293" s="37">
        <v>19.412043633779099</v>
      </c>
      <c r="N293">
        <v>8.7647017774873994</v>
      </c>
      <c r="O293">
        <v>3.5354625203310999</v>
      </c>
      <c r="P293">
        <v>3049.2426999999998</v>
      </c>
    </row>
    <row r="294" spans="1:16" x14ac:dyDescent="0.25">
      <c r="A294" t="s">
        <v>569</v>
      </c>
      <c r="B294" s="1">
        <v>44106</v>
      </c>
      <c r="C294" t="s">
        <v>19</v>
      </c>
      <c r="D294" t="s">
        <v>570</v>
      </c>
      <c r="E294">
        <v>0.53285390138626099</v>
      </c>
      <c r="F294">
        <v>0.215667054057121</v>
      </c>
      <c r="G294">
        <v>0.31718684732913899</v>
      </c>
      <c r="H294">
        <v>17.420000000000002</v>
      </c>
      <c r="I294">
        <v>1506.3504887750501</v>
      </c>
      <c r="J294">
        <v>0.5</v>
      </c>
      <c r="K294">
        <v>0.2</v>
      </c>
      <c r="L294">
        <v>0.3</v>
      </c>
      <c r="M294" s="37">
        <v>55.280865649414899</v>
      </c>
      <c r="N294">
        <v>5.68396803227294</v>
      </c>
      <c r="O294">
        <v>29.9090658595597</v>
      </c>
      <c r="P294">
        <v>1506.3511000000001</v>
      </c>
    </row>
    <row r="295" spans="1:16" x14ac:dyDescent="0.25">
      <c r="A295" t="s">
        <v>746</v>
      </c>
      <c r="B295" s="1">
        <v>44106</v>
      </c>
      <c r="C295" t="s">
        <v>19</v>
      </c>
      <c r="D295" t="s">
        <v>747</v>
      </c>
      <c r="E295">
        <v>0.31724497675895602</v>
      </c>
      <c r="F295">
        <v>0.14626702666282601</v>
      </c>
      <c r="G295">
        <v>0.17097795009613001</v>
      </c>
      <c r="H295">
        <v>51.24</v>
      </c>
      <c r="I295">
        <v>2460.74525577744</v>
      </c>
      <c r="J295">
        <v>0.3</v>
      </c>
      <c r="K295">
        <v>0.1</v>
      </c>
      <c r="L295">
        <v>0.1</v>
      </c>
      <c r="M295" s="37">
        <v>-9.9725786066086997</v>
      </c>
      <c r="N295">
        <v>0.24117383377993501</v>
      </c>
      <c r="O295">
        <v>0.489003748208514</v>
      </c>
      <c r="P295">
        <v>2460.7446</v>
      </c>
    </row>
    <row r="296" spans="1:16" x14ac:dyDescent="0.25">
      <c r="A296" t="s">
        <v>571</v>
      </c>
      <c r="B296" s="1">
        <v>44106</v>
      </c>
      <c r="C296" t="s">
        <v>19</v>
      </c>
      <c r="D296" t="s">
        <v>572</v>
      </c>
      <c r="E296">
        <v>0.50843709707260099</v>
      </c>
      <c r="F296">
        <v>0.23786050081252999</v>
      </c>
      <c r="G296">
        <v>0.27057659626007002</v>
      </c>
      <c r="H296">
        <v>11.36</v>
      </c>
      <c r="I296">
        <v>2501.7197657014299</v>
      </c>
      <c r="J296">
        <v>0.5</v>
      </c>
      <c r="K296">
        <v>0.2</v>
      </c>
      <c r="L296">
        <v>0.2</v>
      </c>
      <c r="M296" s="37">
        <v>31.211954898896298</v>
      </c>
      <c r="N296">
        <v>10.5634177907703</v>
      </c>
      <c r="O296">
        <v>19.8550518049434</v>
      </c>
      <c r="P296">
        <v>2501.7220000000002</v>
      </c>
    </row>
    <row r="297" spans="1:16" x14ac:dyDescent="0.25">
      <c r="A297" t="s">
        <v>573</v>
      </c>
      <c r="B297" s="1">
        <v>44106</v>
      </c>
      <c r="C297" t="s">
        <v>22</v>
      </c>
      <c r="D297" t="s">
        <v>574</v>
      </c>
      <c r="E297">
        <v>0.74503153562545699</v>
      </c>
      <c r="F297">
        <v>0.151281088590621</v>
      </c>
      <c r="G297">
        <v>0.59375044703483504</v>
      </c>
      <c r="H297">
        <v>17.68</v>
      </c>
      <c r="I297">
        <v>3598.8874034292498</v>
      </c>
      <c r="J297">
        <v>0.7</v>
      </c>
      <c r="K297">
        <v>0.1</v>
      </c>
      <c r="L297">
        <v>0.5</v>
      </c>
      <c r="N297">
        <v>10.618815701493901</v>
      </c>
      <c r="P297">
        <v>3598.8879999999999</v>
      </c>
    </row>
    <row r="298" spans="1:16" x14ac:dyDescent="0.25">
      <c r="A298" t="s">
        <v>575</v>
      </c>
      <c r="B298" s="1">
        <v>44106</v>
      </c>
      <c r="C298" t="s">
        <v>19</v>
      </c>
      <c r="D298" t="s">
        <v>576</v>
      </c>
      <c r="E298">
        <v>0.33090010285377502</v>
      </c>
      <c r="F298">
        <v>0.21721287071704801</v>
      </c>
      <c r="G298">
        <v>0.113687232136726</v>
      </c>
      <c r="H298">
        <v>36.770000000000003</v>
      </c>
      <c r="I298">
        <v>55388.951609968201</v>
      </c>
      <c r="J298">
        <v>0.3</v>
      </c>
      <c r="K298">
        <v>0.2</v>
      </c>
      <c r="L298">
        <v>0.1</v>
      </c>
      <c r="M298" s="37">
        <v>15.302291510383901</v>
      </c>
      <c r="N298">
        <v>12.840002977328099</v>
      </c>
      <c r="O298">
        <v>19.808186469544601</v>
      </c>
      <c r="P298">
        <v>55388.855000000003</v>
      </c>
    </row>
    <row r="299" spans="1:16" x14ac:dyDescent="0.25">
      <c r="A299" t="s">
        <v>577</v>
      </c>
      <c r="B299" s="1">
        <v>44106</v>
      </c>
      <c r="C299" t="s">
        <v>19</v>
      </c>
      <c r="D299" t="s">
        <v>578</v>
      </c>
      <c r="E299">
        <v>0.65867489576339699</v>
      </c>
      <c r="F299">
        <v>0.220474168658256</v>
      </c>
      <c r="G299">
        <v>0.43820072710514002</v>
      </c>
      <c r="H299">
        <v>14.78</v>
      </c>
      <c r="I299">
        <v>431.97117948199599</v>
      </c>
      <c r="J299">
        <v>0.6</v>
      </c>
      <c r="K299">
        <v>0.2</v>
      </c>
      <c r="L299">
        <v>0.4</v>
      </c>
      <c r="N299">
        <v>-9.2536333294793494</v>
      </c>
      <c r="P299">
        <v>431.97059999999999</v>
      </c>
    </row>
    <row r="300" spans="1:16" x14ac:dyDescent="0.25">
      <c r="A300" t="s">
        <v>579</v>
      </c>
      <c r="B300" s="1">
        <v>44106</v>
      </c>
      <c r="C300" t="s">
        <v>25</v>
      </c>
      <c r="D300" t="s">
        <v>580</v>
      </c>
      <c r="E300">
        <v>0.55549430847167902</v>
      </c>
      <c r="F300">
        <v>2.27215886116027E-2</v>
      </c>
      <c r="G300">
        <v>0.53277271986007602</v>
      </c>
      <c r="H300">
        <v>201.46</v>
      </c>
      <c r="I300">
        <v>339662.99767216598</v>
      </c>
      <c r="J300">
        <v>0.5</v>
      </c>
      <c r="K300">
        <v>0</v>
      </c>
      <c r="L300">
        <v>0.5</v>
      </c>
      <c r="M300" s="37">
        <v>41.420039170192297</v>
      </c>
      <c r="N300">
        <v>26.8096875410629</v>
      </c>
      <c r="P300">
        <v>428680.34</v>
      </c>
    </row>
    <row r="301" spans="1:16" x14ac:dyDescent="0.25">
      <c r="A301" t="s">
        <v>581</v>
      </c>
      <c r="B301" s="1">
        <v>44106</v>
      </c>
      <c r="C301" t="s">
        <v>19</v>
      </c>
      <c r="D301" t="s">
        <v>582</v>
      </c>
      <c r="E301">
        <v>0.473291665315628</v>
      </c>
      <c r="F301">
        <v>0.22266560792922899</v>
      </c>
      <c r="G301">
        <v>0.25062605738639798</v>
      </c>
      <c r="H301">
        <v>18</v>
      </c>
      <c r="I301">
        <v>893.65258026123001</v>
      </c>
      <c r="J301">
        <v>0.4</v>
      </c>
      <c r="K301">
        <v>0.2</v>
      </c>
      <c r="L301">
        <v>0.2</v>
      </c>
      <c r="N301">
        <v>-7.1904594878989796</v>
      </c>
      <c r="P301">
        <v>893.65319999999997</v>
      </c>
    </row>
    <row r="302" spans="1:16" x14ac:dyDescent="0.25">
      <c r="A302" t="s">
        <v>583</v>
      </c>
      <c r="B302" s="1">
        <v>44106</v>
      </c>
      <c r="C302" t="s">
        <v>16</v>
      </c>
      <c r="D302" t="s">
        <v>584</v>
      </c>
      <c r="E302">
        <v>0.59138405323028498</v>
      </c>
      <c r="F302">
        <v>0.13175666332244801</v>
      </c>
      <c r="G302">
        <v>0.45962738990783603</v>
      </c>
      <c r="H302">
        <v>23.46</v>
      </c>
      <c r="I302">
        <v>2875.2937645920802</v>
      </c>
      <c r="J302">
        <v>0.5</v>
      </c>
      <c r="K302">
        <v>0.1</v>
      </c>
      <c r="L302">
        <v>0.4</v>
      </c>
      <c r="N302">
        <v>-17.432172968021</v>
      </c>
      <c r="P302">
        <v>2875.3044</v>
      </c>
    </row>
    <row r="303" spans="1:16" x14ac:dyDescent="0.25">
      <c r="A303" t="s">
        <v>585</v>
      </c>
      <c r="B303" s="1">
        <v>44106</v>
      </c>
      <c r="C303" t="s">
        <v>19</v>
      </c>
      <c r="D303" t="s">
        <v>586</v>
      </c>
      <c r="E303">
        <v>0.64282333850860596</v>
      </c>
      <c r="F303">
        <v>0.19438365101814201</v>
      </c>
      <c r="G303">
        <v>0.44843968749046298</v>
      </c>
      <c r="H303">
        <v>7.09</v>
      </c>
      <c r="I303">
        <v>2862.9250982357198</v>
      </c>
      <c r="J303">
        <v>0.6</v>
      </c>
      <c r="K303">
        <v>0.1</v>
      </c>
      <c r="L303">
        <v>0.4</v>
      </c>
      <c r="N303">
        <v>5.6327285622348802</v>
      </c>
      <c r="O303">
        <v>23.594529410270098</v>
      </c>
      <c r="P303">
        <v>2862.9279999999999</v>
      </c>
    </row>
    <row r="304" spans="1:16" x14ac:dyDescent="0.25">
      <c r="A304" t="s">
        <v>587</v>
      </c>
      <c r="B304" s="1">
        <v>44106</v>
      </c>
      <c r="C304" t="s">
        <v>22</v>
      </c>
      <c r="D304" t="s">
        <v>588</v>
      </c>
      <c r="E304">
        <v>0.513810515403747</v>
      </c>
      <c r="F304">
        <v>0.16043388843536299</v>
      </c>
      <c r="G304">
        <v>0.35337662696838301</v>
      </c>
      <c r="H304">
        <v>48.14</v>
      </c>
      <c r="I304">
        <v>6074.6966571422499</v>
      </c>
      <c r="J304">
        <v>0.5</v>
      </c>
      <c r="K304">
        <v>0.1</v>
      </c>
      <c r="L304">
        <v>0.3</v>
      </c>
      <c r="N304">
        <v>21.9878740788055</v>
      </c>
      <c r="O304">
        <v>26.544063567134799</v>
      </c>
      <c r="P304">
        <v>6074.6904000000004</v>
      </c>
    </row>
    <row r="305" spans="1:16" x14ac:dyDescent="0.25">
      <c r="A305" t="s">
        <v>589</v>
      </c>
      <c r="B305" s="1">
        <v>44106</v>
      </c>
      <c r="C305" t="s">
        <v>25</v>
      </c>
      <c r="D305" t="s">
        <v>590</v>
      </c>
      <c r="E305">
        <v>0.47179576754570002</v>
      </c>
      <c r="F305">
        <v>7.2874061763286493E-2</v>
      </c>
      <c r="G305">
        <v>0.39892170578241298</v>
      </c>
      <c r="H305">
        <v>182.1</v>
      </c>
      <c r="I305">
        <v>29570.4752083491</v>
      </c>
      <c r="J305">
        <v>0.4</v>
      </c>
      <c r="K305">
        <v>0</v>
      </c>
      <c r="L305">
        <v>0.3</v>
      </c>
      <c r="M305" s="37">
        <v>15.513631647069399</v>
      </c>
      <c r="N305">
        <v>6.8451286979226502</v>
      </c>
      <c r="O305">
        <v>18.456769292873499</v>
      </c>
      <c r="P305">
        <v>29570.491999999998</v>
      </c>
    </row>
    <row r="306" spans="1:16" x14ac:dyDescent="0.25">
      <c r="A306" t="s">
        <v>591</v>
      </c>
      <c r="B306" s="1">
        <v>44106</v>
      </c>
      <c r="C306" t="s">
        <v>16</v>
      </c>
      <c r="D306" t="s">
        <v>592</v>
      </c>
      <c r="E306">
        <v>0.35858657956123302</v>
      </c>
      <c r="F306">
        <v>0.16567613184452001</v>
      </c>
      <c r="G306">
        <v>0.19291044771671201</v>
      </c>
      <c r="H306">
        <v>142.41</v>
      </c>
      <c r="I306">
        <v>1091.4689795930899</v>
      </c>
      <c r="J306">
        <v>0.3</v>
      </c>
      <c r="K306">
        <v>0.1</v>
      </c>
      <c r="L306">
        <v>0.1</v>
      </c>
      <c r="M306" s="37">
        <v>-31.2071391494229</v>
      </c>
      <c r="N306">
        <v>2.27056708281189</v>
      </c>
      <c r="O306">
        <v>63.664836247845201</v>
      </c>
      <c r="P306">
        <v>1091.4688000000001</v>
      </c>
    </row>
    <row r="307" spans="1:16" x14ac:dyDescent="0.25">
      <c r="A307" t="s">
        <v>593</v>
      </c>
      <c r="B307" s="1">
        <v>44106</v>
      </c>
      <c r="C307" t="s">
        <v>19</v>
      </c>
      <c r="D307" t="s">
        <v>594</v>
      </c>
      <c r="E307">
        <v>0.44856852293014499</v>
      </c>
      <c r="F307">
        <v>0.21022014319896601</v>
      </c>
      <c r="G307">
        <v>0.23834837973117801</v>
      </c>
      <c r="H307">
        <v>33.049999999999997</v>
      </c>
      <c r="I307">
        <v>3332.6347176848199</v>
      </c>
      <c r="J307">
        <v>0.4</v>
      </c>
      <c r="K307">
        <v>0.2</v>
      </c>
      <c r="L307">
        <v>0.2</v>
      </c>
      <c r="M307" s="37">
        <v>36.918279413900699</v>
      </c>
      <c r="N307">
        <v>28.2813595290576</v>
      </c>
      <c r="O307">
        <v>50.2427846970524</v>
      </c>
      <c r="P307">
        <v>3332.6296000000002</v>
      </c>
    </row>
    <row r="308" spans="1:16" x14ac:dyDescent="0.25">
      <c r="A308" t="s">
        <v>595</v>
      </c>
      <c r="B308" s="1">
        <v>44106</v>
      </c>
      <c r="C308" t="s">
        <v>19</v>
      </c>
      <c r="D308" t="s">
        <v>596</v>
      </c>
      <c r="E308">
        <v>0.423615902662277</v>
      </c>
      <c r="F308">
        <v>0.246627777814865</v>
      </c>
      <c r="G308">
        <v>0.176988124847412</v>
      </c>
      <c r="H308">
        <v>31.48</v>
      </c>
      <c r="I308">
        <v>543.35164424428501</v>
      </c>
      <c r="J308">
        <v>0.4</v>
      </c>
      <c r="K308">
        <v>0.2</v>
      </c>
      <c r="L308">
        <v>0.1</v>
      </c>
      <c r="M308" s="37">
        <v>28.848152008359001</v>
      </c>
      <c r="N308">
        <v>6.0704404751639602</v>
      </c>
      <c r="O308">
        <v>2.3271429962006098</v>
      </c>
      <c r="P308">
        <v>543.35109999999997</v>
      </c>
    </row>
    <row r="309" spans="1:16" x14ac:dyDescent="0.25">
      <c r="A309" t="s">
        <v>597</v>
      </c>
      <c r="B309" s="1">
        <v>44106</v>
      </c>
      <c r="C309" t="s">
        <v>19</v>
      </c>
      <c r="D309" t="s">
        <v>598</v>
      </c>
      <c r="E309">
        <v>0.58080828189849798</v>
      </c>
      <c r="F309">
        <v>0.16927446424961001</v>
      </c>
      <c r="G309">
        <v>0.41153381764888702</v>
      </c>
      <c r="H309">
        <v>27.34</v>
      </c>
      <c r="I309">
        <v>2465.85016482422</v>
      </c>
      <c r="J309">
        <v>0.5</v>
      </c>
      <c r="K309">
        <v>0.1</v>
      </c>
      <c r="L309">
        <v>0.4</v>
      </c>
      <c r="M309" s="37">
        <v>112.241985293702</v>
      </c>
      <c r="N309">
        <v>16.814267970162199</v>
      </c>
      <c r="O309">
        <v>33.317704100848999</v>
      </c>
      <c r="P309">
        <v>2465.8494000000001</v>
      </c>
    </row>
    <row r="310" spans="1:16" x14ac:dyDescent="0.25">
      <c r="A310" t="s">
        <v>599</v>
      </c>
      <c r="B310" s="1">
        <v>44106</v>
      </c>
      <c r="C310" t="s">
        <v>25</v>
      </c>
      <c r="D310" t="s">
        <v>600</v>
      </c>
      <c r="E310">
        <v>0.32680699229240401</v>
      </c>
      <c r="F310">
        <v>0.16816771030426</v>
      </c>
      <c r="G310">
        <v>0.158639281988143</v>
      </c>
      <c r="H310">
        <v>57.7</v>
      </c>
      <c r="I310">
        <v>1794.7062216599199</v>
      </c>
      <c r="J310">
        <v>0.3</v>
      </c>
      <c r="K310">
        <v>0.1</v>
      </c>
      <c r="L310">
        <v>0.1</v>
      </c>
      <c r="M310" s="37">
        <v>11.490536649366801</v>
      </c>
      <c r="N310">
        <v>27.052921849118299</v>
      </c>
      <c r="O310">
        <v>16.639858419114098</v>
      </c>
      <c r="P310">
        <v>1794.7065</v>
      </c>
    </row>
    <row r="311" spans="1:16" x14ac:dyDescent="0.25">
      <c r="A311" t="s">
        <v>601</v>
      </c>
      <c r="B311" s="1">
        <v>44106</v>
      </c>
      <c r="C311" t="s">
        <v>16</v>
      </c>
      <c r="D311" t="s">
        <v>602</v>
      </c>
      <c r="E311">
        <v>0.30077329277992199</v>
      </c>
      <c r="F311">
        <v>0.21374079585075301</v>
      </c>
      <c r="G311">
        <v>8.7032496929168701E-2</v>
      </c>
      <c r="H311">
        <v>15.05</v>
      </c>
      <c r="I311">
        <v>980.71329711221199</v>
      </c>
      <c r="J311">
        <v>0.3</v>
      </c>
      <c r="K311">
        <v>0.2</v>
      </c>
      <c r="L311">
        <v>0</v>
      </c>
      <c r="M311" s="37">
        <v>-15.118755022585599</v>
      </c>
      <c r="N311">
        <v>9.5098256097419203</v>
      </c>
      <c r="O311">
        <v>-2.7249719194919102</v>
      </c>
      <c r="P311">
        <v>980.71360000000004</v>
      </c>
    </row>
    <row r="312" spans="1:16" x14ac:dyDescent="0.25">
      <c r="A312" t="s">
        <v>603</v>
      </c>
      <c r="B312" s="1">
        <v>44106</v>
      </c>
      <c r="C312" t="s">
        <v>16</v>
      </c>
      <c r="D312" t="s">
        <v>604</v>
      </c>
      <c r="E312">
        <v>0.697398781776428</v>
      </c>
      <c r="F312">
        <v>0.16723601520061401</v>
      </c>
      <c r="G312">
        <v>0.53016276657581296</v>
      </c>
      <c r="H312">
        <v>3.31</v>
      </c>
      <c r="I312">
        <v>496.08871624703897</v>
      </c>
      <c r="J312">
        <v>0.6</v>
      </c>
      <c r="K312">
        <v>0.1</v>
      </c>
      <c r="L312">
        <v>0.5</v>
      </c>
      <c r="N312">
        <v>16.273366849287399</v>
      </c>
      <c r="P312">
        <v>496.08956999999998</v>
      </c>
    </row>
    <row r="313" spans="1:16" x14ac:dyDescent="0.25">
      <c r="A313" t="s">
        <v>605</v>
      </c>
      <c r="B313" s="1">
        <v>44106</v>
      </c>
      <c r="C313" t="s">
        <v>25</v>
      </c>
      <c r="D313" t="s">
        <v>606</v>
      </c>
      <c r="E313">
        <v>0.51595616340637196</v>
      </c>
      <c r="F313">
        <v>0.111718691885471</v>
      </c>
      <c r="G313">
        <v>0.4042374715209</v>
      </c>
      <c r="H313">
        <v>142.58000000000001</v>
      </c>
      <c r="I313">
        <v>6287.0441427060296</v>
      </c>
      <c r="J313">
        <v>0.5</v>
      </c>
      <c r="K313">
        <v>0.1</v>
      </c>
      <c r="L313">
        <v>0.4</v>
      </c>
      <c r="M313" s="37">
        <v>49.345792090649098</v>
      </c>
      <c r="N313">
        <v>26.037957746301998</v>
      </c>
      <c r="O313">
        <v>6.8595941285274398</v>
      </c>
      <c r="P313">
        <v>6287.0510000000004</v>
      </c>
    </row>
    <row r="314" spans="1:16" x14ac:dyDescent="0.25">
      <c r="A314" t="s">
        <v>607</v>
      </c>
      <c r="B314" s="1">
        <v>44106</v>
      </c>
      <c r="C314" t="s">
        <v>19</v>
      </c>
      <c r="D314" t="s">
        <v>608</v>
      </c>
      <c r="E314">
        <v>0.62933212518692005</v>
      </c>
      <c r="F314">
        <v>0.216495990753173</v>
      </c>
      <c r="G314">
        <v>0.412836134433746</v>
      </c>
      <c r="H314">
        <v>23.99</v>
      </c>
      <c r="I314">
        <v>98839.923588246005</v>
      </c>
      <c r="J314">
        <v>0.6</v>
      </c>
      <c r="K314">
        <v>0.2</v>
      </c>
      <c r="L314">
        <v>0.4</v>
      </c>
      <c r="N314">
        <v>14.4044204434917</v>
      </c>
      <c r="O314">
        <v>12.5399124398068</v>
      </c>
      <c r="P314">
        <v>98839.99</v>
      </c>
    </row>
    <row r="315" spans="1:16" x14ac:dyDescent="0.25">
      <c r="A315" t="s">
        <v>609</v>
      </c>
      <c r="B315" s="1">
        <v>44106</v>
      </c>
      <c r="C315" t="s">
        <v>22</v>
      </c>
      <c r="D315" t="s">
        <v>610</v>
      </c>
      <c r="E315">
        <v>0.386009812355041</v>
      </c>
      <c r="F315">
        <v>8.6234137415885898E-2</v>
      </c>
      <c r="G315">
        <v>0.29977567493915502</v>
      </c>
      <c r="H315">
        <v>209.61</v>
      </c>
      <c r="I315">
        <v>27010.012173528099</v>
      </c>
      <c r="J315">
        <v>0.3</v>
      </c>
      <c r="K315">
        <v>0</v>
      </c>
      <c r="L315">
        <v>0.2</v>
      </c>
      <c r="M315" s="37">
        <v>9.7080467697389601</v>
      </c>
      <c r="N315">
        <v>17.289492761705699</v>
      </c>
      <c r="O315">
        <v>17.3618754886833</v>
      </c>
      <c r="P315">
        <v>27009.925999999999</v>
      </c>
    </row>
    <row r="316" spans="1:16" x14ac:dyDescent="0.25">
      <c r="A316" t="s">
        <v>726</v>
      </c>
      <c r="B316" s="1">
        <v>44106</v>
      </c>
      <c r="C316" t="s">
        <v>25</v>
      </c>
      <c r="D316" t="s">
        <v>611</v>
      </c>
      <c r="E316">
        <v>0.56017118692398005</v>
      </c>
      <c r="F316">
        <v>0.113151833415031</v>
      </c>
      <c r="G316">
        <v>0.447019353508949</v>
      </c>
      <c r="H316">
        <v>23.88</v>
      </c>
      <c r="I316">
        <v>2197.4849941832099</v>
      </c>
      <c r="J316">
        <v>0.5</v>
      </c>
      <c r="K316">
        <v>0.1</v>
      </c>
      <c r="L316">
        <v>0.4</v>
      </c>
      <c r="N316">
        <v>-34.283035787654299</v>
      </c>
      <c r="P316">
        <v>2197.4854</v>
      </c>
    </row>
    <row r="317" spans="1:16" x14ac:dyDescent="0.25">
      <c r="A317" t="s">
        <v>612</v>
      </c>
      <c r="B317" s="1">
        <v>44106</v>
      </c>
      <c r="C317" t="s">
        <v>22</v>
      </c>
      <c r="D317" t="s">
        <v>613</v>
      </c>
      <c r="E317">
        <v>0.30790373682975702</v>
      </c>
      <c r="F317">
        <v>9.3638271093368503E-2</v>
      </c>
      <c r="G317">
        <v>0.21426546573638899</v>
      </c>
      <c r="H317">
        <v>61.27</v>
      </c>
      <c r="I317">
        <v>10906.293807985099</v>
      </c>
      <c r="J317">
        <v>0.3</v>
      </c>
      <c r="K317">
        <v>0</v>
      </c>
      <c r="L317">
        <v>0.2</v>
      </c>
      <c r="M317" s="37">
        <v>16.302910745324098</v>
      </c>
      <c r="N317">
        <v>20.1176995538112</v>
      </c>
      <c r="O317">
        <v>12.893094067195401</v>
      </c>
      <c r="P317">
        <v>10906.305</v>
      </c>
    </row>
    <row r="318" spans="1:16" x14ac:dyDescent="0.25">
      <c r="A318" t="s">
        <v>614</v>
      </c>
      <c r="B318" s="1">
        <v>44106</v>
      </c>
      <c r="C318" t="s">
        <v>25</v>
      </c>
      <c r="D318" t="s">
        <v>615</v>
      </c>
      <c r="E318">
        <v>0.29538279771804798</v>
      </c>
      <c r="F318">
        <v>0.23475480079650801</v>
      </c>
      <c r="G318">
        <v>6.06279969215393E-2</v>
      </c>
      <c r="H318">
        <v>108.98</v>
      </c>
      <c r="I318">
        <v>808.68417056092801</v>
      </c>
      <c r="J318">
        <v>0.2</v>
      </c>
      <c r="K318">
        <v>0.2</v>
      </c>
      <c r="L318">
        <v>0</v>
      </c>
      <c r="M318" s="37">
        <v>-2.3051223113484598</v>
      </c>
      <c r="N318">
        <v>36.001419767159199</v>
      </c>
      <c r="O318">
        <v>14.502795238603801</v>
      </c>
      <c r="P318">
        <v>808.68389999999999</v>
      </c>
    </row>
    <row r="319" spans="1:16" x14ac:dyDescent="0.25">
      <c r="A319" t="s">
        <v>616</v>
      </c>
      <c r="B319" s="1">
        <v>44106</v>
      </c>
      <c r="C319" t="s">
        <v>19</v>
      </c>
      <c r="D319" t="s">
        <v>617</v>
      </c>
      <c r="E319">
        <v>0.67718261480331399</v>
      </c>
      <c r="F319">
        <v>0.22090966999530701</v>
      </c>
      <c r="G319">
        <v>0.45627294480800601</v>
      </c>
      <c r="H319">
        <v>22.34</v>
      </c>
      <c r="I319">
        <v>1501.4981489885199</v>
      </c>
      <c r="J319">
        <v>0.6</v>
      </c>
      <c r="K319">
        <v>0.2</v>
      </c>
      <c r="L319">
        <v>0.4</v>
      </c>
      <c r="N319">
        <v>12.0266262033009</v>
      </c>
      <c r="O319">
        <v>21.4795589520756</v>
      </c>
      <c r="P319">
        <v>1501.4982</v>
      </c>
    </row>
    <row r="320" spans="1:16" x14ac:dyDescent="0.25">
      <c r="A320" t="s">
        <v>618</v>
      </c>
      <c r="B320" s="1">
        <v>44106</v>
      </c>
      <c r="C320" t="s">
        <v>19</v>
      </c>
      <c r="D320" t="s">
        <v>619</v>
      </c>
      <c r="E320">
        <v>0.51336050033569303</v>
      </c>
      <c r="F320">
        <v>0.21604202687740301</v>
      </c>
      <c r="G320">
        <v>0.29731847345828999</v>
      </c>
      <c r="H320">
        <v>28.25</v>
      </c>
      <c r="I320">
        <v>1431.1507072448701</v>
      </c>
      <c r="J320">
        <v>0.5</v>
      </c>
      <c r="K320">
        <v>0.2</v>
      </c>
      <c r="L320">
        <v>0.2</v>
      </c>
      <c r="N320">
        <v>22.530377175460998</v>
      </c>
      <c r="P320">
        <v>1431.1505999999999</v>
      </c>
    </row>
    <row r="321" spans="1:16" x14ac:dyDescent="0.25">
      <c r="A321" t="s">
        <v>620</v>
      </c>
      <c r="B321" s="1">
        <v>44106</v>
      </c>
      <c r="C321" t="s">
        <v>19</v>
      </c>
      <c r="D321" t="s">
        <v>621</v>
      </c>
      <c r="E321">
        <v>0.56351411342620805</v>
      </c>
      <c r="F321">
        <v>0.22625686228275299</v>
      </c>
      <c r="G321">
        <v>0.33725725114345501</v>
      </c>
      <c r="H321">
        <v>42.84</v>
      </c>
      <c r="I321">
        <v>2467.6167911683301</v>
      </c>
      <c r="J321">
        <v>0.5</v>
      </c>
      <c r="K321">
        <v>0.2</v>
      </c>
      <c r="L321">
        <v>0.3</v>
      </c>
      <c r="M321" s="37">
        <v>68.924079545544501</v>
      </c>
      <c r="N321">
        <v>36.345033451280997</v>
      </c>
      <c r="O321">
        <v>78.472681878612093</v>
      </c>
      <c r="P321">
        <v>2467.6181999999999</v>
      </c>
    </row>
    <row r="322" spans="1:16" x14ac:dyDescent="0.25">
      <c r="A322" t="s">
        <v>622</v>
      </c>
      <c r="B322" s="1">
        <v>44106</v>
      </c>
      <c r="C322" t="s">
        <v>22</v>
      </c>
      <c r="D322" t="s">
        <v>623</v>
      </c>
      <c r="E322">
        <v>0.31198099255561801</v>
      </c>
      <c r="F322">
        <v>0.18285697698593101</v>
      </c>
      <c r="G322">
        <v>0.129124015569686</v>
      </c>
      <c r="H322">
        <v>790.26</v>
      </c>
      <c r="I322">
        <v>2451.1977592916801</v>
      </c>
      <c r="J322">
        <v>0.3</v>
      </c>
      <c r="K322">
        <v>0.1</v>
      </c>
      <c r="L322">
        <v>0.1</v>
      </c>
      <c r="M322" s="37">
        <v>27.690208192361201</v>
      </c>
      <c r="N322">
        <v>8.6390833390634398</v>
      </c>
      <c r="O322">
        <v>16.385599243513798</v>
      </c>
      <c r="P322">
        <v>2451.1968000000002</v>
      </c>
    </row>
    <row r="323" spans="1:16" x14ac:dyDescent="0.25">
      <c r="A323" t="s">
        <v>624</v>
      </c>
      <c r="B323" s="1">
        <v>44106</v>
      </c>
      <c r="C323" t="s">
        <v>25</v>
      </c>
      <c r="D323" t="s">
        <v>625</v>
      </c>
      <c r="E323">
        <v>0.44026136398315402</v>
      </c>
      <c r="F323">
        <v>0.14038413763046201</v>
      </c>
      <c r="G323">
        <v>0.29987722635269098</v>
      </c>
      <c r="H323">
        <v>21.4</v>
      </c>
      <c r="I323">
        <v>8795.4847431167691</v>
      </c>
      <c r="J323">
        <v>0.4</v>
      </c>
      <c r="K323">
        <v>0.1</v>
      </c>
      <c r="L323">
        <v>0.2</v>
      </c>
      <c r="M323" s="37">
        <v>-2.4819169879510401</v>
      </c>
      <c r="N323">
        <v>2.5672239094397402</v>
      </c>
      <c r="O323">
        <v>27.477928657516301</v>
      </c>
      <c r="P323">
        <v>8795.4850000000006</v>
      </c>
    </row>
    <row r="324" spans="1:16" x14ac:dyDescent="0.25">
      <c r="A324" t="s">
        <v>626</v>
      </c>
      <c r="B324" s="1">
        <v>44106</v>
      </c>
      <c r="C324" t="s">
        <v>22</v>
      </c>
      <c r="D324" t="s">
        <v>627</v>
      </c>
      <c r="E324">
        <v>0.42224928736686701</v>
      </c>
      <c r="F324">
        <v>0.129957795143127</v>
      </c>
      <c r="G324">
        <v>0.29229149222373901</v>
      </c>
      <c r="H324">
        <v>530.24</v>
      </c>
      <c r="I324">
        <v>7588.7948858691398</v>
      </c>
      <c r="J324">
        <v>0.4</v>
      </c>
      <c r="K324">
        <v>0.1</v>
      </c>
      <c r="L324">
        <v>0.2</v>
      </c>
      <c r="M324" s="37">
        <v>13.3545780715876</v>
      </c>
      <c r="N324">
        <v>8.1185021500834402</v>
      </c>
      <c r="O324">
        <v>15.775484307887499</v>
      </c>
      <c r="P324">
        <v>7588.7950000000001</v>
      </c>
    </row>
    <row r="325" spans="1:16" x14ac:dyDescent="0.25">
      <c r="A325" t="s">
        <v>628</v>
      </c>
      <c r="B325" s="1">
        <v>44106</v>
      </c>
      <c r="C325" t="s">
        <v>19</v>
      </c>
      <c r="D325" t="s">
        <v>629</v>
      </c>
      <c r="E325">
        <v>0.56144088506698597</v>
      </c>
      <c r="F325">
        <v>0.22691847383975899</v>
      </c>
      <c r="G325">
        <v>0.33452241122722598</v>
      </c>
      <c r="H325">
        <v>29.85</v>
      </c>
      <c r="I325">
        <v>4894.7432678138703</v>
      </c>
      <c r="J325">
        <v>0.5</v>
      </c>
      <c r="K325">
        <v>0.2</v>
      </c>
      <c r="L325">
        <v>0.3</v>
      </c>
      <c r="M325" s="37">
        <v>67.506259221629406</v>
      </c>
      <c r="N325">
        <v>22.1490166729759</v>
      </c>
      <c r="O325">
        <v>58.396120077727197</v>
      </c>
      <c r="P325">
        <v>4894.7430000000004</v>
      </c>
    </row>
    <row r="326" spans="1:16" x14ac:dyDescent="0.25">
      <c r="B326" s="1"/>
    </row>
    <row r="327" spans="1:16" x14ac:dyDescent="0.25">
      <c r="B327" s="1"/>
    </row>
  </sheetData>
  <conditionalFormatting sqref="P5:P311">
    <cfRule type="containsErrors" dxfId="10" priority="8">
      <formula>ISERROR(P5)</formula>
    </cfRule>
  </conditionalFormatting>
  <conditionalFormatting sqref="E2">
    <cfRule type="cellIs" dxfId="9" priority="6" operator="equal">
      <formula>"Yes"</formula>
    </cfRule>
  </conditionalFormatting>
  <conditionalFormatting sqref="P312">
    <cfRule type="containsErrors" dxfId="8" priority="5">
      <formula>ISERROR(P312)</formula>
    </cfRule>
  </conditionalFormatting>
  <conditionalFormatting sqref="P313">
    <cfRule type="containsErrors" dxfId="7" priority="4">
      <formula>ISERROR(P313)</formula>
    </cfRule>
  </conditionalFormatting>
  <conditionalFormatting sqref="P314">
    <cfRule type="containsErrors" dxfId="6" priority="3">
      <formula>ISERROR(P314)</formula>
    </cfRule>
  </conditionalFormatting>
  <conditionalFormatting sqref="P315:P327">
    <cfRule type="containsErrors" dxfId="5" priority="2">
      <formula>ISERROR(P315)</formula>
    </cfRule>
  </conditionalFormatting>
  <conditionalFormatting sqref="E3">
    <cfRule type="cellIs" dxfId="4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2:Z103"/>
  <sheetViews>
    <sheetView showGridLines="0" zoomScale="85" zoomScaleNormal="85" workbookViewId="0">
      <selection activeCell="D9" sqref="A1:XFD1048576"/>
    </sheetView>
  </sheetViews>
  <sheetFormatPr defaultColWidth="9.140625" defaultRowHeight="15" x14ac:dyDescent="0.25"/>
  <cols>
    <col min="1" max="1" width="3.42578125" style="3" customWidth="1"/>
    <col min="2" max="3" width="9.140625" style="3"/>
    <col min="4" max="4" width="45.7109375" style="31" customWidth="1"/>
    <col min="5" max="6" width="15.28515625" style="31" customWidth="1"/>
    <col min="7" max="8" width="3.7109375" style="3" customWidth="1"/>
    <col min="9" max="9" width="9.140625" style="3"/>
    <col min="10" max="10" width="45.7109375" style="3" customWidth="1"/>
    <col min="11" max="12" width="15.28515625" style="3" customWidth="1"/>
    <col min="13" max="13" width="11.5703125" style="3" customWidth="1"/>
    <col min="14" max="14" width="9.140625" style="3"/>
    <col min="15" max="15" width="45.7109375" style="31" customWidth="1"/>
    <col min="16" max="17" width="15.28515625" style="31" customWidth="1"/>
    <col min="18" max="19" width="3.7109375" style="3" customWidth="1"/>
    <col min="20" max="20" width="9.140625" style="3"/>
    <col min="21" max="21" width="45.7109375" style="3" customWidth="1"/>
    <col min="22" max="23" width="15.28515625" style="3" customWidth="1"/>
    <col min="24" max="16384" width="9.140625" style="3"/>
  </cols>
  <sheetData>
    <row r="2" spans="2:23" x14ac:dyDescent="0.25">
      <c r="C2" s="40">
        <f>new_predictions_housing!$B$5</f>
        <v>44106</v>
      </c>
      <c r="D2" s="40"/>
      <c r="E2" s="24"/>
      <c r="F2" s="24"/>
    </row>
    <row r="4" spans="2:23" x14ac:dyDescent="0.25">
      <c r="C4" s="23" t="s">
        <v>630</v>
      </c>
      <c r="D4" s="32"/>
      <c r="E4" s="32"/>
      <c r="F4" s="32"/>
      <c r="G4" s="23"/>
      <c r="H4" s="23"/>
      <c r="I4" s="23"/>
      <c r="J4" s="23"/>
      <c r="K4" s="23"/>
      <c r="L4" s="23"/>
      <c r="N4" s="23" t="s">
        <v>638</v>
      </c>
      <c r="O4" s="32"/>
      <c r="P4" s="32"/>
      <c r="Q4" s="32"/>
      <c r="R4" s="23"/>
      <c r="S4" s="23"/>
      <c r="T4" s="23"/>
      <c r="U4" s="23"/>
      <c r="V4" s="23"/>
      <c r="W4" s="23"/>
    </row>
    <row r="6" spans="2:23" x14ac:dyDescent="0.25">
      <c r="C6" s="21" t="s">
        <v>631</v>
      </c>
      <c r="D6" s="33"/>
      <c r="E6" s="33"/>
      <c r="F6" s="33"/>
      <c r="G6" s="22"/>
      <c r="H6" s="22"/>
      <c r="I6" s="22"/>
      <c r="J6" s="22"/>
      <c r="K6" s="22"/>
      <c r="L6" s="22"/>
      <c r="N6" s="21" t="s">
        <v>631</v>
      </c>
      <c r="O6" s="34"/>
      <c r="P6" s="34"/>
      <c r="Q6" s="34"/>
      <c r="R6" s="20"/>
      <c r="S6" s="20"/>
      <c r="T6" s="20"/>
      <c r="U6" s="20"/>
      <c r="V6" s="20"/>
      <c r="W6" s="20"/>
    </row>
    <row r="8" spans="2:23" x14ac:dyDescent="0.25">
      <c r="C8" s="18" t="s">
        <v>632</v>
      </c>
      <c r="D8" s="29"/>
      <c r="E8" s="7" t="s">
        <v>714</v>
      </c>
      <c r="F8" s="7" t="s">
        <v>713</v>
      </c>
      <c r="G8" s="8"/>
      <c r="H8" s="14"/>
      <c r="I8" s="19" t="s">
        <v>633</v>
      </c>
      <c r="J8" s="7"/>
      <c r="K8" s="7" t="s">
        <v>714</v>
      </c>
      <c r="L8" s="7" t="s">
        <v>713</v>
      </c>
      <c r="N8" s="18" t="s">
        <v>632</v>
      </c>
      <c r="O8" s="29"/>
      <c r="P8" s="7" t="s">
        <v>714</v>
      </c>
      <c r="Q8" s="7" t="s">
        <v>713</v>
      </c>
      <c r="R8" s="8"/>
      <c r="S8" s="14"/>
      <c r="T8" s="19" t="s">
        <v>633</v>
      </c>
      <c r="U8" s="7"/>
      <c r="V8" s="7" t="s">
        <v>714</v>
      </c>
      <c r="W8" s="7" t="s">
        <v>713</v>
      </c>
    </row>
    <row r="9" spans="2:23" x14ac:dyDescent="0.25">
      <c r="B9" s="6">
        <v>1</v>
      </c>
      <c r="C9" s="9" t="str">
        <f t="shared" ref="C9:C18" ca="1" si="0">INDEX(Ticker_Housing,MATCH(LARGE(Housing_Over_Fwd,B9),Housing_Over_Fwd,0),1)</f>
        <v>COOP</v>
      </c>
      <c r="D9" s="26" t="str">
        <f t="shared" ref="D9:D18" ca="1" si="1">INDEX(Name_Housing,MATCH(C9,Ticker_Housing,0),1)</f>
        <v>Mr. Cooper Group, Inc.</v>
      </c>
      <c r="E9" s="25">
        <f ca="1">_xll.FDS(C9,"FG_MKT_VALUE(0)")/1000</f>
        <v>2.1974854000000001</v>
      </c>
      <c r="F9" s="39">
        <f t="shared" ref="F9:F18" ca="1" si="2">INDEX(Housing_Over_Fwd,MATCH(C9,Ticker_Housing,0),1)/100</f>
        <v>5.8542775682025505</v>
      </c>
      <c r="G9" s="12"/>
      <c r="I9" s="9" t="str">
        <f t="shared" ref="I9:I18" ca="1" si="3">INDEX(Ticker_Housing,MATCH(SMALL(Housing_Over_Fwd,B9),Housing_Over_Fwd,0),1)</f>
        <v>HOV</v>
      </c>
      <c r="J9" s="26" t="str">
        <f t="shared" ref="J9:J18" ca="1" si="4">INDEX(Name_Housing,MATCH(I9,Ticker_Housing,0),1)</f>
        <v>Hovnanian Enterprises, Inc. Class A</v>
      </c>
      <c r="K9" s="25">
        <f ca="1">_xll.FDS(I9,"FG_MKT_VALUE(0)")/1000</f>
        <v>0.22056263999999998</v>
      </c>
      <c r="L9" s="39">
        <f t="shared" ref="L9:L18" ca="1" si="5">INDEX(Housing_Over_Fwd,MATCH(I9,Ticker_Housing,0),1)/100</f>
        <v>-0.24389685107944398</v>
      </c>
      <c r="N9" s="9" t="str">
        <f t="shared" ref="N9:N18" ca="1" si="6">INDEX(Ticker_Housing,MATCH(LARGE(Housing_Diff_Fwd,B9),Housing_Diff_Fwd,0),1)</f>
        <v>COOP</v>
      </c>
      <c r="O9" s="26" t="str">
        <f t="shared" ref="O9:O18" ca="1" si="7">INDEX(Name_Housing,MATCH(N9,Ticker_Housing,0),1)</f>
        <v>Mr. Cooper Group, Inc.</v>
      </c>
      <c r="P9" s="25">
        <f ca="1">_xll.FDS(N9,"FG_MKT_VALUE(0)")/1000</f>
        <v>2.1974854000000001</v>
      </c>
      <c r="Q9" s="39">
        <f t="shared" ref="Q9:Q18" ca="1" si="8">INDEX(Housing_Diff_Fwd,MATCH(N9,Ticker_Housing,0),1)/100</f>
        <v>1.1735214479795399</v>
      </c>
      <c r="R9" s="12"/>
      <c r="T9" s="9" t="str">
        <f t="shared" ref="T9:T18" ca="1" si="9">INDEX(Ticker_Housing,MATCH(SMALL(Housing_Diff_Fwd,B9),Housing_Diff_Fwd,0),1)</f>
        <v>HOV</v>
      </c>
      <c r="U9" s="26" t="str">
        <f t="shared" ref="U9:U18" ca="1" si="10">INDEX(Name_Housing,MATCH(T9,Ticker_Housing,0),1)</f>
        <v>Hovnanian Enterprises, Inc. Class A</v>
      </c>
      <c r="V9" s="25">
        <f ca="1">_xll.FDS(T9,"FG_MKT_VALUE(0)")/1000</f>
        <v>0.22056263999999998</v>
      </c>
      <c r="W9" s="39">
        <f t="shared" ref="W9:W18" ca="1" si="11">INDEX(Housing_Diff_Fwd,MATCH(T9,Ticker_Housing,0),1)/100</f>
        <v>-0.44956491955311201</v>
      </c>
    </row>
    <row r="10" spans="2:23" x14ac:dyDescent="0.25">
      <c r="B10" s="6">
        <f t="shared" ref="B10:B18" si="12">B9+1</f>
        <v>2</v>
      </c>
      <c r="C10" s="9" t="str">
        <f t="shared" ca="1" si="0"/>
        <v>AAMC</v>
      </c>
      <c r="D10" s="26" t="str">
        <f t="shared" ca="1" si="1"/>
        <v>Altisource Asset Management Corp.</v>
      </c>
      <c r="E10" s="25">
        <f ca="1">_xll.FDS(C10,"FG_MKT_VALUE(0)")/1000</f>
        <v>3.4192917000000003E-2</v>
      </c>
      <c r="F10" s="39">
        <f t="shared" ca="1" si="2"/>
        <v>1.05109681326255</v>
      </c>
      <c r="G10" s="12"/>
      <c r="I10" s="9" t="str">
        <f t="shared" ca="1" si="3"/>
        <v>BLD</v>
      </c>
      <c r="J10" s="26" t="str">
        <f t="shared" ca="1" si="4"/>
        <v>TopBuild Corp.</v>
      </c>
      <c r="K10" s="25">
        <f ca="1">_xll.FDS(I10,"FG_MKT_VALUE(0)")/1000</f>
        <v>5.9462380000000001</v>
      </c>
      <c r="L10" s="39">
        <f t="shared" ca="1" si="5"/>
        <v>-0.20763882391895802</v>
      </c>
      <c r="N10" s="9" t="str">
        <f t="shared" ca="1" si="6"/>
        <v>AAMC</v>
      </c>
      <c r="O10" s="26" t="str">
        <f t="shared" ca="1" si="7"/>
        <v>Altisource Asset Management Corp.</v>
      </c>
      <c r="P10" s="25">
        <f ca="1">_xll.FDS(N10,"FG_MKT_VALUE(0)")/1000</f>
        <v>3.4192917000000003E-2</v>
      </c>
      <c r="Q10" s="39">
        <f t="shared" ca="1" si="8"/>
        <v>1.1231563667455999</v>
      </c>
      <c r="R10" s="12"/>
      <c r="T10" s="9" t="str">
        <f t="shared" ca="1" si="9"/>
        <v>AGO</v>
      </c>
      <c r="U10" s="26" t="str">
        <f t="shared" ca="1" si="10"/>
        <v>Assured Guaranty Ltd.</v>
      </c>
      <c r="V10" s="25">
        <f ca="1">_xll.FDS(T10,"FG_MKT_VALUE(0)")/1000</f>
        <v>2.1334787999999998</v>
      </c>
      <c r="W10" s="39">
        <f t="shared" ca="1" si="11"/>
        <v>-0.33662277307655303</v>
      </c>
    </row>
    <row r="11" spans="2:23" x14ac:dyDescent="0.25">
      <c r="B11" s="6">
        <f t="shared" si="12"/>
        <v>3</v>
      </c>
      <c r="C11" s="9" t="str">
        <f t="shared" ca="1" si="0"/>
        <v>RDN</v>
      </c>
      <c r="D11" s="26" t="str">
        <f t="shared" ca="1" si="1"/>
        <v>Radian Group Inc.</v>
      </c>
      <c r="E11" s="25">
        <f ca="1">_xll.FDS(C11,"FG_MKT_VALUE(0)")/1000</f>
        <v>3.0073976999999998</v>
      </c>
      <c r="F11" s="39">
        <f t="shared" ca="1" si="2"/>
        <v>0.63281395499853299</v>
      </c>
      <c r="G11" s="12"/>
      <c r="I11" s="9" t="str">
        <f t="shared" ca="1" si="3"/>
        <v>BZH</v>
      </c>
      <c r="J11" s="26" t="str">
        <f t="shared" ca="1" si="4"/>
        <v>Beazer Homes USA, Inc.</v>
      </c>
      <c r="K11" s="25">
        <f ca="1">_xll.FDS(I11,"FG_MKT_VALUE(0)")/1000</f>
        <v>0.42786922999999999</v>
      </c>
      <c r="L11" s="39">
        <f t="shared" ca="1" si="5"/>
        <v>-0.17680889331324701</v>
      </c>
      <c r="N11" s="9" t="str">
        <f t="shared" ca="1" si="6"/>
        <v>NMIH</v>
      </c>
      <c r="O11" s="26" t="str">
        <f t="shared" ca="1" si="7"/>
        <v>NMI Holdings, Inc. Class A</v>
      </c>
      <c r="P11" s="25">
        <f ca="1">_xll.FDS(N11,"FG_MKT_VALUE(0)")/1000</f>
        <v>1.6655740999999999</v>
      </c>
      <c r="Q11" s="39">
        <f t="shared" ca="1" si="8"/>
        <v>0.69368425112853305</v>
      </c>
      <c r="R11" s="12"/>
      <c r="T11" s="9" t="str">
        <f t="shared" ca="1" si="9"/>
        <v>NWHM</v>
      </c>
      <c r="U11" s="26" t="str">
        <f t="shared" ca="1" si="10"/>
        <v>New Home Co., Inc.</v>
      </c>
      <c r="V11" s="25">
        <f ca="1">_xll.FDS(T11,"FG_MKT_VALUE(0)")/1000</f>
        <v>9.9911360000000005E-2</v>
      </c>
      <c r="W11" s="39">
        <f t="shared" ca="1" si="11"/>
        <v>-0.13427774614211699</v>
      </c>
    </row>
    <row r="12" spans="2:23" x14ac:dyDescent="0.25">
      <c r="B12" s="6">
        <f t="shared" si="12"/>
        <v>4</v>
      </c>
      <c r="C12" s="9" t="str">
        <f t="shared" ca="1" si="0"/>
        <v>ASPS</v>
      </c>
      <c r="D12" s="26" t="str">
        <f t="shared" ca="1" si="1"/>
        <v>Altisource Portfolio Solutions S.A.</v>
      </c>
      <c r="E12" s="25">
        <f ca="1">_xll.FDS(C12,"FG_MKT_VALUE(0)")/1000</f>
        <v>0.20539922999999999</v>
      </c>
      <c r="F12" s="39">
        <f t="shared" ca="1" si="2"/>
        <v>0.57183688911000208</v>
      </c>
      <c r="G12" s="12"/>
      <c r="I12" s="9" t="str">
        <f t="shared" ca="1" si="3"/>
        <v>MDC</v>
      </c>
      <c r="J12" s="26" t="str">
        <f t="shared" ca="1" si="4"/>
        <v>M.D.C. Holdings, Inc.</v>
      </c>
      <c r="K12" s="25">
        <f ca="1">_xll.FDS(I12,"FG_MKT_VALUE(0)")/1000</f>
        <v>3.1085706000000002</v>
      </c>
      <c r="L12" s="39">
        <f t="shared" ca="1" si="5"/>
        <v>-8.8689402596833097E-2</v>
      </c>
      <c r="N12" s="9" t="str">
        <f t="shared" ca="1" si="6"/>
        <v>ESNT</v>
      </c>
      <c r="O12" s="26" t="str">
        <f t="shared" ca="1" si="7"/>
        <v>Essent Group Ltd.</v>
      </c>
      <c r="P12" s="25">
        <f ca="1">_xll.FDS(N12,"FG_MKT_VALUE(0)")/1000</f>
        <v>4.4620683999999997</v>
      </c>
      <c r="Q12" s="39">
        <f t="shared" ca="1" si="8"/>
        <v>0.582275720612352</v>
      </c>
      <c r="R12" s="12"/>
      <c r="T12" s="9" t="str">
        <f t="shared" ca="1" si="9"/>
        <v>RLGY</v>
      </c>
      <c r="U12" s="26" t="str">
        <f t="shared" ca="1" si="10"/>
        <v>Realogy Holdings Corp.</v>
      </c>
      <c r="V12" s="25">
        <f ca="1">_xll.FDS(T12,"FG_MKT_VALUE(0)")/1000</f>
        <v>1.240937</v>
      </c>
      <c r="W12" s="39">
        <f t="shared" ca="1" si="11"/>
        <v>-0.108249511257811</v>
      </c>
    </row>
    <row r="13" spans="2:23" x14ac:dyDescent="0.25">
      <c r="B13" s="6">
        <f t="shared" si="12"/>
        <v>5</v>
      </c>
      <c r="C13" s="9" t="str">
        <f t="shared" ca="1" si="0"/>
        <v>MHK</v>
      </c>
      <c r="D13" s="26" t="str">
        <f t="shared" ca="1" si="1"/>
        <v>Mohawk Industries, Inc.</v>
      </c>
      <c r="E13" s="25">
        <f ca="1">_xll.FDS(C13,"FG_MKT_VALUE(0)")/1000</f>
        <v>7.275417</v>
      </c>
      <c r="F13" s="39">
        <f t="shared" ca="1" si="2"/>
        <v>0.48853689485330098</v>
      </c>
      <c r="G13" s="12"/>
      <c r="I13" s="9" t="str">
        <f t="shared" ca="1" si="3"/>
        <v>PMT</v>
      </c>
      <c r="J13" s="26" t="str">
        <f t="shared" ca="1" si="4"/>
        <v>PennyMac Mortgage Investment Trust</v>
      </c>
      <c r="K13" s="25">
        <f ca="1">_xll.FDS(I13,"FG_MKT_VALUE(0)")/1000</f>
        <v>1.6638539999999999</v>
      </c>
      <c r="L13" s="39">
        <f t="shared" ca="1" si="5"/>
        <v>-3.5252225643326397E-2</v>
      </c>
      <c r="N13" s="9" t="str">
        <f t="shared" ca="1" si="6"/>
        <v>ZG</v>
      </c>
      <c r="O13" s="26" t="str">
        <f t="shared" ca="1" si="7"/>
        <v>Zillow Group, Inc. Class A</v>
      </c>
      <c r="P13" s="25">
        <f ca="1">_xll.FDS(N13,"FG_MKT_VALUE(0)")/1000</f>
        <v>24.514516</v>
      </c>
      <c r="Q13" s="39">
        <f t="shared" ca="1" si="8"/>
        <v>0.48801347290616098</v>
      </c>
      <c r="R13" s="12"/>
      <c r="T13" s="9" t="str">
        <f t="shared" ca="1" si="9"/>
        <v>PMT</v>
      </c>
      <c r="U13" s="26" t="str">
        <f t="shared" ca="1" si="10"/>
        <v>PennyMac Mortgage Investment Trust</v>
      </c>
      <c r="V13" s="25">
        <f ca="1">_xll.FDS(T13,"FG_MKT_VALUE(0)")/1000</f>
        <v>1.6638539999999999</v>
      </c>
      <c r="W13" s="39">
        <f t="shared" ca="1" si="11"/>
        <v>-8.10319274612923E-2</v>
      </c>
    </row>
    <row r="14" spans="2:23" x14ac:dyDescent="0.25">
      <c r="B14" s="6">
        <f t="shared" si="12"/>
        <v>6</v>
      </c>
      <c r="C14" s="9" t="str">
        <f t="shared" ca="1" si="0"/>
        <v>OC</v>
      </c>
      <c r="D14" s="26" t="str">
        <f t="shared" ca="1" si="1"/>
        <v>Owens Corning</v>
      </c>
      <c r="E14" s="25">
        <f ca="1">_xll.FDS(C14,"FG_MKT_VALUE(0)")/1000</f>
        <v>7.6344297000000001</v>
      </c>
      <c r="F14" s="39">
        <f t="shared" ca="1" si="2"/>
        <v>0.44719968676271199</v>
      </c>
      <c r="G14" s="12"/>
      <c r="I14" s="9" t="str">
        <f t="shared" ca="1" si="3"/>
        <v>TOL</v>
      </c>
      <c r="J14" s="26" t="str">
        <f t="shared" ca="1" si="4"/>
        <v>Toll Brothers, Inc.</v>
      </c>
      <c r="K14" s="25">
        <f ca="1">_xll.FDS(I14,"FG_MKT_VALUE(0)")/1000</f>
        <v>6.2826519999999997</v>
      </c>
      <c r="L14" s="39">
        <f t="shared" ca="1" si="5"/>
        <v>-3.5034448257938305E-2</v>
      </c>
      <c r="N14" s="9" t="str">
        <f t="shared" ca="1" si="6"/>
        <v>OCN</v>
      </c>
      <c r="O14" s="26" t="str">
        <f t="shared" ca="1" si="7"/>
        <v>Ocwen Financial Corporation</v>
      </c>
      <c r="P14" s="25">
        <f ca="1">_xll.FDS(N14,"FG_MKT_VALUE(0)")/1000</f>
        <v>0.20325452999999999</v>
      </c>
      <c r="Q14" s="39">
        <f t="shared" ca="1" si="8"/>
        <v>0.48769405638899999</v>
      </c>
      <c r="R14" s="12"/>
      <c r="T14" s="9" t="str">
        <f t="shared" ca="1" si="9"/>
        <v>KBH</v>
      </c>
      <c r="U14" s="26" t="str">
        <f t="shared" ca="1" si="10"/>
        <v>KB Home</v>
      </c>
      <c r="V14" s="25">
        <f ca="1">_xll.FDS(T14,"FG_MKT_VALUE(0)")/1000</f>
        <v>3.6038839999999999</v>
      </c>
      <c r="W14" s="39">
        <f t="shared" ca="1" si="11"/>
        <v>9.2814021203954204E-3</v>
      </c>
    </row>
    <row r="15" spans="2:23" x14ac:dyDescent="0.25">
      <c r="B15" s="6">
        <f t="shared" si="12"/>
        <v>7</v>
      </c>
      <c r="C15" s="9" t="str">
        <f t="shared" ca="1" si="0"/>
        <v>AGO</v>
      </c>
      <c r="D15" s="26" t="str">
        <f t="shared" ca="1" si="1"/>
        <v>Assured Guaranty Ltd.</v>
      </c>
      <c r="E15" s="25">
        <f ca="1">_xll.FDS(C15,"FG_MKT_VALUE(0)")/1000</f>
        <v>2.1334787999999998</v>
      </c>
      <c r="F15" s="39">
        <f t="shared" ca="1" si="2"/>
        <v>0.37347415148876001</v>
      </c>
      <c r="G15" s="12"/>
      <c r="I15" s="9" t="str">
        <f t="shared" ca="1" si="3"/>
        <v>MTH</v>
      </c>
      <c r="J15" s="26" t="str">
        <f t="shared" ca="1" si="4"/>
        <v>Meritage Homes Corporation</v>
      </c>
      <c r="K15" s="25">
        <f ca="1">_xll.FDS(I15,"FG_MKT_VALUE(0)")/1000</f>
        <v>4.3247790000000004</v>
      </c>
      <c r="L15" s="39">
        <f t="shared" ca="1" si="5"/>
        <v>-2.7005596471332202E-2</v>
      </c>
      <c r="N15" s="9" t="str">
        <f t="shared" ca="1" si="6"/>
        <v>NVR</v>
      </c>
      <c r="O15" s="26" t="str">
        <f t="shared" ca="1" si="7"/>
        <v>NVR, Inc.</v>
      </c>
      <c r="P15" s="25">
        <f ca="1">_xll.FDS(N15,"FG_MKT_VALUE(0)")/1000</f>
        <v>15.531452</v>
      </c>
      <c r="Q15" s="39">
        <f t="shared" ca="1" si="8"/>
        <v>0.47080910724706598</v>
      </c>
      <c r="R15" s="12"/>
      <c r="T15" s="9" t="str">
        <f t="shared" ca="1" si="9"/>
        <v>ASPS</v>
      </c>
      <c r="U15" s="26" t="str">
        <f t="shared" ca="1" si="10"/>
        <v>Altisource Portfolio Solutions S.A.</v>
      </c>
      <c r="V15" s="25">
        <f ca="1">_xll.FDS(T15,"FG_MKT_VALUE(0)")/1000</f>
        <v>0.20539922999999999</v>
      </c>
      <c r="W15" s="39">
        <f t="shared" ca="1" si="11"/>
        <v>5.6666920915417494E-2</v>
      </c>
    </row>
    <row r="16" spans="2:23" x14ac:dyDescent="0.25">
      <c r="B16" s="6">
        <f t="shared" si="12"/>
        <v>8</v>
      </c>
      <c r="C16" s="9" t="str">
        <f t="shared" ca="1" si="0"/>
        <v>ZG</v>
      </c>
      <c r="D16" s="26" t="str">
        <f t="shared" ca="1" si="1"/>
        <v>Zillow Group, Inc. Class A</v>
      </c>
      <c r="E16" s="25">
        <f ca="1">_xll.FDS(C16,"FG_MKT_VALUE(0)")/1000</f>
        <v>24.514516</v>
      </c>
      <c r="F16" s="39">
        <f t="shared" ca="1" si="2"/>
        <v>0.37024286249162897</v>
      </c>
      <c r="G16" s="12"/>
      <c r="I16" s="9" t="str">
        <f t="shared" ca="1" si="3"/>
        <v>KBH</v>
      </c>
      <c r="J16" s="26" t="str">
        <f t="shared" ca="1" si="4"/>
        <v>KB Home</v>
      </c>
      <c r="K16" s="25">
        <f ca="1">_xll.FDS(I16,"FG_MKT_VALUE(0)")/1000</f>
        <v>3.6038839999999999</v>
      </c>
      <c r="L16" s="39">
        <f t="shared" ca="1" si="5"/>
        <v>-2.34301734884227E-2</v>
      </c>
      <c r="N16" s="9" t="str">
        <f t="shared" ca="1" si="6"/>
        <v>Z</v>
      </c>
      <c r="O16" s="26" t="str">
        <f t="shared" ca="1" si="7"/>
        <v>Zillow Group, Inc. Class C</v>
      </c>
      <c r="P16" s="25">
        <f ca="1">_xll.FDS(N16,"FG_MKT_VALUE(0)")/1000</f>
        <v>24.555372999999999</v>
      </c>
      <c r="Q16" s="39">
        <f t="shared" ca="1" si="8"/>
        <v>0.42619510034485603</v>
      </c>
      <c r="R16" s="12"/>
      <c r="T16" s="9" t="str">
        <f t="shared" ca="1" si="9"/>
        <v>TPH</v>
      </c>
      <c r="U16" s="26" t="str">
        <f t="shared" ca="1" si="10"/>
        <v>TRI Pointe Group Inc</v>
      </c>
      <c r="V16" s="25">
        <f ca="1">_xll.FDS(T16,"FG_MKT_VALUE(0)")/1000</f>
        <v>2.4592516999999998</v>
      </c>
      <c r="W16" s="39">
        <f t="shared" ca="1" si="11"/>
        <v>5.8720532659513693E-2</v>
      </c>
    </row>
    <row r="17" spans="2:26" x14ac:dyDescent="0.25">
      <c r="B17" s="6">
        <f t="shared" si="12"/>
        <v>9</v>
      </c>
      <c r="C17" s="9" t="str">
        <f t="shared" ca="1" si="0"/>
        <v>Z</v>
      </c>
      <c r="D17" s="26" t="str">
        <f t="shared" ca="1" si="1"/>
        <v>Zillow Group, Inc. Class C</v>
      </c>
      <c r="E17" s="25">
        <f ca="1">_xll.FDS(C17,"FG_MKT_VALUE(0)")/1000</f>
        <v>24.555372999999999</v>
      </c>
      <c r="F17" s="39">
        <f t="shared" ca="1" si="2"/>
        <v>0.36109144977758101</v>
      </c>
      <c r="G17" s="12"/>
      <c r="I17" s="9" t="str">
        <f t="shared" ca="1" si="3"/>
        <v>TMHC</v>
      </c>
      <c r="J17" s="26" t="str">
        <f t="shared" ca="1" si="4"/>
        <v>Taylor Morrison Home Corporation</v>
      </c>
      <c r="K17" s="25">
        <f ca="1">_xll.FDS(I17,"FG_MKT_VALUE(0)")/1000</f>
        <v>3.3616945999999999</v>
      </c>
      <c r="L17" s="39">
        <f t="shared" ca="1" si="5"/>
        <v>-1.79625545223982E-2</v>
      </c>
      <c r="N17" s="9" t="str">
        <f t="shared" ca="1" si="6"/>
        <v>AMWD</v>
      </c>
      <c r="O17" s="26" t="str">
        <f t="shared" ca="1" si="7"/>
        <v>American Woodmark Corporation</v>
      </c>
      <c r="P17" s="25">
        <f ca="1">_xll.FDS(N17,"FG_MKT_VALUE(0)")/1000</f>
        <v>1.4259078000000001</v>
      </c>
      <c r="Q17" s="39">
        <f t="shared" ca="1" si="8"/>
        <v>0.42507765447446405</v>
      </c>
      <c r="R17" s="12"/>
      <c r="T17" s="9" t="str">
        <f t="shared" ca="1" si="9"/>
        <v>MTH</v>
      </c>
      <c r="U17" s="26" t="str">
        <f t="shared" ca="1" si="10"/>
        <v>Meritage Homes Corporation</v>
      </c>
      <c r="V17" s="25">
        <f ca="1">_xll.FDS(T17,"FG_MKT_VALUE(0)")/1000</f>
        <v>4.3247790000000004</v>
      </c>
      <c r="W17" s="39">
        <f t="shared" ca="1" si="11"/>
        <v>6.7927977404569698E-2</v>
      </c>
    </row>
    <row r="18" spans="2:26" x14ac:dyDescent="0.25">
      <c r="B18" s="6">
        <f t="shared" si="12"/>
        <v>10</v>
      </c>
      <c r="C18" s="9" t="str">
        <f t="shared" ca="1" si="0"/>
        <v>NMIH</v>
      </c>
      <c r="D18" s="26" t="str">
        <f t="shared" ca="1" si="1"/>
        <v>NMI Holdings, Inc. Class A</v>
      </c>
      <c r="E18" s="25">
        <f ca="1">_xll.FDS(C18,"FG_MKT_VALUE(0)")/1000</f>
        <v>1.6655740999999999</v>
      </c>
      <c r="F18" s="39">
        <f t="shared" ca="1" si="2"/>
        <v>0.30799739244227498</v>
      </c>
      <c r="G18" s="12"/>
      <c r="I18" s="9" t="str">
        <f t="shared" ca="1" si="3"/>
        <v>IBP</v>
      </c>
      <c r="J18" s="26" t="str">
        <f t="shared" ca="1" si="4"/>
        <v>Installed Building Products, Inc.</v>
      </c>
      <c r="K18" s="25">
        <f ca="1">_xll.FDS(I18,"FG_MKT_VALUE(0)")/1000</f>
        <v>3.2496027999999999</v>
      </c>
      <c r="L18" s="39">
        <f t="shared" ca="1" si="5"/>
        <v>-1.2544839075541101E-2</v>
      </c>
      <c r="N18" s="9" t="str">
        <f t="shared" ca="1" si="6"/>
        <v>MHK</v>
      </c>
      <c r="O18" s="26" t="str">
        <f t="shared" ca="1" si="7"/>
        <v>Mohawk Industries, Inc.</v>
      </c>
      <c r="P18" s="25">
        <f ca="1">_xll.FDS(N18,"FG_MKT_VALUE(0)")/1000</f>
        <v>7.275417</v>
      </c>
      <c r="Q18" s="39">
        <f t="shared" ca="1" si="8"/>
        <v>0.37014310901346698</v>
      </c>
      <c r="R18" s="12"/>
      <c r="T18" s="9" t="str">
        <f t="shared" ca="1" si="9"/>
        <v>AWI</v>
      </c>
      <c r="U18" s="26" t="str">
        <f t="shared" ca="1" si="10"/>
        <v>Armstrong World Industries, Inc.</v>
      </c>
      <c r="V18" s="25">
        <f ca="1">_xll.FDS(T18,"FG_MKT_VALUE(0)")/1000</f>
        <v>3.372652</v>
      </c>
      <c r="W18" s="39">
        <f t="shared" ca="1" si="11"/>
        <v>7.9016728728902794E-2</v>
      </c>
    </row>
    <row r="19" spans="2:26" x14ac:dyDescent="0.25">
      <c r="D19" s="30"/>
      <c r="E19" s="30"/>
      <c r="F19" s="30"/>
      <c r="G19" s="13"/>
      <c r="O19" s="30"/>
      <c r="P19" s="30"/>
      <c r="Q19" s="30"/>
      <c r="R19" s="13"/>
    </row>
    <row r="21" spans="2:26" x14ac:dyDescent="0.25">
      <c r="C21" s="21" t="s">
        <v>635</v>
      </c>
      <c r="D21" s="33"/>
      <c r="E21" s="33"/>
      <c r="F21" s="33"/>
      <c r="G21" s="22"/>
      <c r="H21" s="22"/>
      <c r="I21" s="22"/>
      <c r="J21" s="22"/>
      <c r="K21" s="22"/>
      <c r="L21" s="22"/>
      <c r="N21" s="21" t="s">
        <v>635</v>
      </c>
      <c r="O21" s="33"/>
      <c r="P21" s="33"/>
      <c r="Q21" s="33"/>
      <c r="R21" s="22"/>
      <c r="S21" s="22"/>
      <c r="T21" s="22"/>
      <c r="U21" s="22"/>
      <c r="V21" s="22"/>
      <c r="W21" s="22"/>
    </row>
    <row r="23" spans="2:26" x14ac:dyDescent="0.25">
      <c r="C23" s="18" t="s">
        <v>636</v>
      </c>
      <c r="D23" s="29"/>
      <c r="E23" s="7" t="s">
        <v>714</v>
      </c>
      <c r="F23" s="7" t="s">
        <v>713</v>
      </c>
      <c r="G23" s="8"/>
      <c r="H23" s="14"/>
      <c r="I23" s="35" t="s">
        <v>637</v>
      </c>
      <c r="J23" s="7"/>
      <c r="K23" s="7" t="s">
        <v>714</v>
      </c>
      <c r="L23" s="7" t="s">
        <v>713</v>
      </c>
      <c r="N23" s="18" t="s">
        <v>636</v>
      </c>
      <c r="O23" s="29"/>
      <c r="P23" s="7" t="s">
        <v>714</v>
      </c>
      <c r="Q23" s="7" t="s">
        <v>713</v>
      </c>
      <c r="R23" s="8"/>
      <c r="S23" s="14"/>
      <c r="T23" s="35" t="s">
        <v>637</v>
      </c>
      <c r="U23" s="7"/>
      <c r="V23" s="7" t="s">
        <v>714</v>
      </c>
      <c r="W23" s="7" t="s">
        <v>713</v>
      </c>
    </row>
    <row r="24" spans="2:26" x14ac:dyDescent="0.25">
      <c r="B24" s="6">
        <f>IF(ROUND(0.1*new_predictions_housing!$B$2,0)-(ROUND(0.1*new_predictions_housing!$B$2,0)-(ROW(B24)-ROW(B$23)))&gt;ROUND(0.1*new_predictions_housing!$B$2,0),"Decile Breached",ROUND(0.1*new_predictions_housing!$B$2,0)-(ROUND(0.1*new_predictions_housing!$B$2,0)-(ROW(B24)-ROW(B$23))))</f>
        <v>1</v>
      </c>
      <c r="C24" s="9" t="str">
        <f ca="1">INDEX(Ticker_Housing,MATCH(LARGE(Housing_Over_Fwd,B24),Housing_Over_Fwd,0),1)</f>
        <v>COOP</v>
      </c>
      <c r="D24" s="26" t="str">
        <f ca="1">INDEX(Name_Housing,MATCH(C24,Ticker_Housing,0),1)</f>
        <v>Mr. Cooper Group, Inc.</v>
      </c>
      <c r="E24" s="25">
        <f ca="1">_xll.FDS(C24,"FG_MKT_VALUE(0)")/1000</f>
        <v>2.1974854000000001</v>
      </c>
      <c r="F24" s="39">
        <f ca="1">INDEX(Housing_Over_Fwd,MATCH(C24,Ticker_Housing,0),1)/100</f>
        <v>5.8542775682025505</v>
      </c>
      <c r="G24" s="12"/>
      <c r="I24" s="9" t="str">
        <f ca="1">INDEX(Ticker_Housing,MATCH(SMALL(Housing_Over_Fwd,B24),Housing_Over_Fwd,0),1)</f>
        <v>HOV</v>
      </c>
      <c r="J24" s="26" t="str">
        <f ca="1">INDEX(Name_Housing,MATCH(I24,Ticker_Housing,0),1)</f>
        <v>Hovnanian Enterprises, Inc. Class A</v>
      </c>
      <c r="K24" s="25">
        <f ca="1">_xll.FDS(I24,"FG_MKT_VALUE(0)")/1000</f>
        <v>0.22056263999999998</v>
      </c>
      <c r="L24" s="39">
        <f ca="1">INDEX(Housing_Over_Fwd,MATCH(I24,Ticker_Housing,0),1)/100</f>
        <v>-0.24389685107944398</v>
      </c>
      <c r="N24" s="9" t="str">
        <f ca="1">INDEX(Ticker_Housing,MATCH(LARGE(Housing_Diff_Fwd,B24),Housing_Diff_Fwd,0),1)</f>
        <v>COOP</v>
      </c>
      <c r="O24" s="26" t="str">
        <f ca="1">INDEX(Name_Housing,MATCH(N24,Ticker_Housing,0),1)</f>
        <v>Mr. Cooper Group, Inc.</v>
      </c>
      <c r="P24" s="25">
        <f ca="1">_xll.FDS(N24,"FG_MKT_VALUE(0)")/1000</f>
        <v>2.1974854000000001</v>
      </c>
      <c r="Q24" s="39">
        <f ca="1">INDEX(Housing_Diff_Fwd,MATCH(N24,Ticker_Housing,0),1)/100</f>
        <v>1.1735214479795399</v>
      </c>
      <c r="R24" s="12"/>
      <c r="T24" s="9" t="str">
        <f ca="1">INDEX(Ticker_Housing,MATCH(SMALL(Housing_Diff_Fwd,B24),Housing_Diff_Fwd,0),1)</f>
        <v>HOV</v>
      </c>
      <c r="U24" s="26" t="str">
        <f ca="1">INDEX(Name_Housing,MATCH(T24,Ticker_Housing,0),1)</f>
        <v>Hovnanian Enterprises, Inc. Class A</v>
      </c>
      <c r="V24" s="25">
        <f ca="1">_xll.FDS(T24,"FG_MKT_VALUE(0)")/1000</f>
        <v>0.22056263999999998</v>
      </c>
      <c r="W24" s="39">
        <f ca="1">INDEX(Housing_Diff_Fwd,MATCH(T24,Ticker_Housing,0),1)/100</f>
        <v>-0.44956491955311201</v>
      </c>
    </row>
    <row r="25" spans="2:26" x14ac:dyDescent="0.25">
      <c r="B25" s="6">
        <f>IF(ROUND(0.1*new_predictions_housing!$B$2,0)-(ROUND(0.1*new_predictions_housing!$B$2,0)-(ROW(B25)-ROW(B$23)))&gt;ROUND(0.1*new_predictions_housing!$B$2,0),"Decile Breached",ROUND(0.1*new_predictions_housing!$B$2,0)-(ROUND(0.1*new_predictions_housing!$B$2,0)-(ROW(B25)-ROW(B$23))))</f>
        <v>2</v>
      </c>
      <c r="C25" s="9" t="str">
        <f ca="1">INDEX(Ticker_Housing,MATCH(LARGE(Housing_Over_Fwd,B25),Housing_Over_Fwd,0),1)</f>
        <v>AAMC</v>
      </c>
      <c r="D25" s="26" t="str">
        <f ca="1">INDEX(Name_Housing,MATCH(C25,Ticker_Housing,0),1)</f>
        <v>Altisource Asset Management Corp.</v>
      </c>
      <c r="E25" s="25">
        <f ca="1">_xll.FDS(C25,"FG_MKT_VALUE(0)")/1000</f>
        <v>3.4192917000000003E-2</v>
      </c>
      <c r="F25" s="39">
        <f ca="1">INDEX(Housing_Over_Fwd,MATCH(C25,Ticker_Housing,0),1)/100</f>
        <v>1.05109681326255</v>
      </c>
      <c r="G25" s="12"/>
      <c r="I25" s="9" t="str">
        <f ca="1">INDEX(Ticker_Housing,MATCH(SMALL(Housing_Over_Fwd,B25),Housing_Over_Fwd,0),1)</f>
        <v>BLD</v>
      </c>
      <c r="J25" s="26" t="str">
        <f ca="1">INDEX(Name_Housing,MATCH(I25,Ticker_Housing,0),1)</f>
        <v>TopBuild Corp.</v>
      </c>
      <c r="K25" s="25">
        <f ca="1">_xll.FDS(I25,"FG_MKT_VALUE(0)")/1000</f>
        <v>5.9462380000000001</v>
      </c>
      <c r="L25" s="39">
        <f ca="1">INDEX(Housing_Over_Fwd,MATCH(I25,Ticker_Housing,0),1)/100</f>
        <v>-0.20763882391895802</v>
      </c>
      <c r="N25" s="9" t="str">
        <f ca="1">INDEX(Ticker_Housing,MATCH(LARGE(Housing_Diff_Fwd,B25),Housing_Diff_Fwd,0),1)</f>
        <v>AAMC</v>
      </c>
      <c r="O25" s="26" t="str">
        <f ca="1">INDEX(Name_Housing,MATCH(N25,Ticker_Housing,0),1)</f>
        <v>Altisource Asset Management Corp.</v>
      </c>
      <c r="P25" s="25">
        <f ca="1">_xll.FDS(N25,"FG_MKT_VALUE(0)")/1000</f>
        <v>3.4192917000000003E-2</v>
      </c>
      <c r="Q25" s="39">
        <f ca="1">INDEX(Housing_Diff_Fwd,MATCH(N25,Ticker_Housing,0),1)/100</f>
        <v>1.1231563667455999</v>
      </c>
      <c r="R25" s="12"/>
      <c r="T25" s="9" t="str">
        <f ca="1">INDEX(Ticker_Housing,MATCH(SMALL(Housing_Diff_Fwd,B25),Housing_Diff_Fwd,0),1)</f>
        <v>AGO</v>
      </c>
      <c r="U25" s="26" t="str">
        <f ca="1">INDEX(Name_Housing,MATCH(T25,Ticker_Housing,0),1)</f>
        <v>Assured Guaranty Ltd.</v>
      </c>
      <c r="V25" s="25">
        <f ca="1">_xll.FDS(T25,"FG_MKT_VALUE(0)")/1000</f>
        <v>2.1334787999999998</v>
      </c>
      <c r="W25" s="39">
        <f ca="1">INDEX(Housing_Diff_Fwd,MATCH(T25,Ticker_Housing,0),1)/100</f>
        <v>-0.33662277307655303</v>
      </c>
    </row>
    <row r="26" spans="2:26" x14ac:dyDescent="0.25">
      <c r="B26" s="6">
        <f>IF(ROUND(0.1*new_predictions_housing!$B$2,0)-(ROUND(0.1*new_predictions_housing!$B$2,0)-(ROW(B26)-ROW(B$23)))&gt;ROUND(0.1*new_predictions_housing!$B$2,0),"Decile Breached",ROUND(0.1*new_predictions_housing!$B$2,0)-(ROUND(0.1*new_predictions_housing!$B$2,0)-(ROW(B26)-ROW(B$23))))</f>
        <v>3</v>
      </c>
      <c r="C26" s="9" t="str">
        <f ca="1">INDEX(Ticker_Housing,MATCH(LARGE(Housing_Over_Fwd,B26),Housing_Over_Fwd,0),1)</f>
        <v>RDN</v>
      </c>
      <c r="D26" s="26" t="str">
        <f ca="1">INDEX(Name_Housing,MATCH(C26,Ticker_Housing,0),1)</f>
        <v>Radian Group Inc.</v>
      </c>
      <c r="E26" s="25">
        <f ca="1">_xll.FDS(C26,"FG_MKT_VALUE(0)")/1000</f>
        <v>3.0073976999999998</v>
      </c>
      <c r="F26" s="39">
        <f ca="1">INDEX(Housing_Over_Fwd,MATCH(C26,Ticker_Housing,0),1)/100</f>
        <v>0.63281395499853299</v>
      </c>
      <c r="G26" s="12"/>
      <c r="I26" s="9" t="str">
        <f ca="1">INDEX(Ticker_Housing,MATCH(SMALL(Housing_Over_Fwd,B26),Housing_Over_Fwd,0),1)</f>
        <v>BZH</v>
      </c>
      <c r="J26" s="26" t="str">
        <f ca="1">INDEX(Name_Housing,MATCH(I26,Ticker_Housing,0),1)</f>
        <v>Beazer Homes USA, Inc.</v>
      </c>
      <c r="K26" s="25">
        <f ca="1">_xll.FDS(I26,"FG_MKT_VALUE(0)")/1000</f>
        <v>0.42786922999999999</v>
      </c>
      <c r="L26" s="39">
        <f ca="1">INDEX(Housing_Over_Fwd,MATCH(I26,Ticker_Housing,0),1)/100</f>
        <v>-0.17680889331324701</v>
      </c>
      <c r="N26" s="9" t="str">
        <f ca="1">INDEX(Ticker_Housing,MATCH(LARGE(Housing_Diff_Fwd,B26),Housing_Diff_Fwd,0),1)</f>
        <v>NMIH</v>
      </c>
      <c r="O26" s="26" t="str">
        <f ca="1">INDEX(Name_Housing,MATCH(N26,Ticker_Housing,0),1)</f>
        <v>NMI Holdings, Inc. Class A</v>
      </c>
      <c r="P26" s="25">
        <f ca="1">_xll.FDS(N26,"FG_MKT_VALUE(0)")/1000</f>
        <v>1.6655740999999999</v>
      </c>
      <c r="Q26" s="39">
        <f ca="1">INDEX(Housing_Diff_Fwd,MATCH(N26,Ticker_Housing,0),1)/100</f>
        <v>0.69368425112853305</v>
      </c>
      <c r="R26" s="12"/>
      <c r="T26" s="9" t="str">
        <f ca="1">INDEX(Ticker_Housing,MATCH(SMALL(Housing_Diff_Fwd,B26),Housing_Diff_Fwd,0),1)</f>
        <v>NWHM</v>
      </c>
      <c r="U26" s="26" t="str">
        <f ca="1">INDEX(Name_Housing,MATCH(T26,Ticker_Housing,0),1)</f>
        <v>New Home Co., Inc.</v>
      </c>
      <c r="V26" s="25">
        <f ca="1">_xll.FDS(T26,"FG_MKT_VALUE(0)")/1000</f>
        <v>9.9911360000000005E-2</v>
      </c>
      <c r="W26" s="39">
        <f ca="1">INDEX(Housing_Diff_Fwd,MATCH(T26,Ticker_Housing,0),1)/100</f>
        <v>-0.13427774614211699</v>
      </c>
    </row>
    <row r="27" spans="2:26" x14ac:dyDescent="0.25">
      <c r="B27" s="6">
        <f>IF(ROUND(0.1*new_predictions_housing!$B$2,0)-(ROUND(0.1*new_predictions_housing!$B$2,0)-(ROW(B27)-ROW(B$23)))&gt;ROUND(0.1*new_predictions_housing!$B$2,0),"Decile Breached",ROUND(0.1*new_predictions_housing!$B$2,0)-(ROUND(0.1*new_predictions_housing!$B$2,0)-(ROW(B27)-ROW(B$23))))</f>
        <v>4</v>
      </c>
      <c r="C27" s="9" t="str">
        <f ca="1">INDEX(Ticker_Housing,MATCH(LARGE(Housing_Over_Fwd,B27),Housing_Over_Fwd,0),1)</f>
        <v>ASPS</v>
      </c>
      <c r="D27" s="26" t="str">
        <f ca="1">INDEX(Name_Housing,MATCH(C27,Ticker_Housing,0),1)</f>
        <v>Altisource Portfolio Solutions S.A.</v>
      </c>
      <c r="E27" s="25">
        <f ca="1">_xll.FDS(C27,"FG_MKT_VALUE(0)")/1000</f>
        <v>0.20539922999999999</v>
      </c>
      <c r="F27" s="39">
        <f ca="1">INDEX(Housing_Over_Fwd,MATCH(C27,Ticker_Housing,0),1)/100</f>
        <v>0.57183688911000208</v>
      </c>
      <c r="G27" s="12"/>
      <c r="I27" s="9" t="str">
        <f ca="1">INDEX(Ticker_Housing,MATCH(SMALL(Housing_Over_Fwd,B27),Housing_Over_Fwd,0),1)</f>
        <v>MDC</v>
      </c>
      <c r="J27" s="26" t="str">
        <f ca="1">INDEX(Name_Housing,MATCH(I27,Ticker_Housing,0),1)</f>
        <v>M.D.C. Holdings, Inc.</v>
      </c>
      <c r="K27" s="25">
        <f ca="1">_xll.FDS(I27,"FG_MKT_VALUE(0)")/1000</f>
        <v>3.1085706000000002</v>
      </c>
      <c r="L27" s="39">
        <f ca="1">INDEX(Housing_Over_Fwd,MATCH(I27,Ticker_Housing,0),1)/100</f>
        <v>-8.8689402596833097E-2</v>
      </c>
      <c r="N27" s="9" t="str">
        <f ca="1">INDEX(Ticker_Housing,MATCH(LARGE(Housing_Diff_Fwd,B27),Housing_Diff_Fwd,0),1)</f>
        <v>ESNT</v>
      </c>
      <c r="O27" s="26" t="str">
        <f ca="1">INDEX(Name_Housing,MATCH(N27,Ticker_Housing,0),1)</f>
        <v>Essent Group Ltd.</v>
      </c>
      <c r="P27" s="25">
        <f ca="1">_xll.FDS(N27,"FG_MKT_VALUE(0)")/1000</f>
        <v>4.4620683999999997</v>
      </c>
      <c r="Q27" s="39">
        <f ca="1">INDEX(Housing_Diff_Fwd,MATCH(N27,Ticker_Housing,0),1)/100</f>
        <v>0.582275720612352</v>
      </c>
      <c r="R27" s="12"/>
      <c r="T27" s="9" t="str">
        <f ca="1">INDEX(Ticker_Housing,MATCH(SMALL(Housing_Diff_Fwd,B27),Housing_Diff_Fwd,0),1)</f>
        <v>RLGY</v>
      </c>
      <c r="U27" s="26" t="str">
        <f ca="1">INDEX(Name_Housing,MATCH(T27,Ticker_Housing,0),1)</f>
        <v>Realogy Holdings Corp.</v>
      </c>
      <c r="V27" s="25">
        <f ca="1">_xll.FDS(T27,"FG_MKT_VALUE(0)")/1000</f>
        <v>1.240937</v>
      </c>
      <c r="W27" s="39">
        <f ca="1">INDEX(Housing_Diff_Fwd,MATCH(T27,Ticker_Housing,0),1)/100</f>
        <v>-0.108249511257811</v>
      </c>
    </row>
    <row r="28" spans="2:26" x14ac:dyDescent="0.25">
      <c r="B28" s="6">
        <f>IF(ROUND(0.1*new_predictions_housing!$B$2,0)-(ROUND(0.1*new_predictions_housing!$B$2,0)-(ROW(B28)-ROW(B$23)))&gt;ROUND(0.1*new_predictions_housing!$B$2,0),"Decile Breached",ROUND(0.1*new_predictions_housing!$B$2,0)-(ROUND(0.1*new_predictions_housing!$B$2,0)-(ROW(B28)-ROW(B$23))))</f>
        <v>5</v>
      </c>
      <c r="C28" s="9" t="str">
        <f ca="1">INDEX(Ticker_Housing,MATCH(LARGE(Housing_Over_Fwd,B28),Housing_Over_Fwd,0),1)</f>
        <v>MHK</v>
      </c>
      <c r="D28" s="26" t="str">
        <f ca="1">INDEX(Name_Housing,MATCH(C28,Ticker_Housing,0),1)</f>
        <v>Mohawk Industries, Inc.</v>
      </c>
      <c r="E28" s="25">
        <f ca="1">_xll.FDS(C28,"FG_MKT_VALUE(0)")/1000</f>
        <v>7.275417</v>
      </c>
      <c r="F28" s="39">
        <f ca="1">INDEX(Housing_Over_Fwd,MATCH(C28,Ticker_Housing,0),1)/100</f>
        <v>0.48853689485330098</v>
      </c>
      <c r="G28" s="12"/>
      <c r="I28" s="9" t="str">
        <f ca="1">INDEX(Ticker_Housing,MATCH(SMALL(Housing_Over_Fwd,B28),Housing_Over_Fwd,0),1)</f>
        <v>PMT</v>
      </c>
      <c r="J28" s="26" t="str">
        <f ca="1">INDEX(Name_Housing,MATCH(I28,Ticker_Housing,0),1)</f>
        <v>PennyMac Mortgage Investment Trust</v>
      </c>
      <c r="K28" s="25">
        <f ca="1">_xll.FDS(I28,"FG_MKT_VALUE(0)")/1000</f>
        <v>1.6638539999999999</v>
      </c>
      <c r="L28" s="39">
        <f ca="1">INDEX(Housing_Over_Fwd,MATCH(I28,Ticker_Housing,0),1)/100</f>
        <v>-3.5252225643326397E-2</v>
      </c>
      <c r="N28" s="9" t="str">
        <f ca="1">INDEX(Ticker_Housing,MATCH(LARGE(Housing_Diff_Fwd,B28),Housing_Diff_Fwd,0),1)</f>
        <v>ZG</v>
      </c>
      <c r="O28" s="26" t="str">
        <f ca="1">INDEX(Name_Housing,MATCH(N28,Ticker_Housing,0),1)</f>
        <v>Zillow Group, Inc. Class A</v>
      </c>
      <c r="P28" s="25">
        <f ca="1">_xll.FDS(N28,"FG_MKT_VALUE(0)")/1000</f>
        <v>24.514516</v>
      </c>
      <c r="Q28" s="39">
        <f ca="1">INDEX(Housing_Diff_Fwd,MATCH(N28,Ticker_Housing,0),1)/100</f>
        <v>0.48801347290616098</v>
      </c>
      <c r="R28" s="12"/>
      <c r="T28" s="9" t="str">
        <f ca="1">INDEX(Ticker_Housing,MATCH(SMALL(Housing_Diff_Fwd,B28),Housing_Diff_Fwd,0),1)</f>
        <v>PMT</v>
      </c>
      <c r="U28" s="26" t="str">
        <f ca="1">INDEX(Name_Housing,MATCH(T28,Ticker_Housing,0),1)</f>
        <v>PennyMac Mortgage Investment Trust</v>
      </c>
      <c r="V28" s="25">
        <f ca="1">_xll.FDS(T28,"FG_MKT_VALUE(0)")/1000</f>
        <v>1.6638539999999999</v>
      </c>
      <c r="W28" s="39">
        <f ca="1">INDEX(Housing_Diff_Fwd,MATCH(T28,Ticker_Housing,0),1)/100</f>
        <v>-8.10319274612923E-2</v>
      </c>
    </row>
    <row r="29" spans="2:26" x14ac:dyDescent="0.25">
      <c r="B29" s="6"/>
      <c r="C29" s="10"/>
      <c r="D29" s="26"/>
      <c r="E29" s="26"/>
      <c r="F29" s="26"/>
      <c r="G29" s="11"/>
      <c r="H29" s="11"/>
      <c r="I29" s="11"/>
      <c r="J29" s="11"/>
      <c r="K29" s="11"/>
      <c r="L29" s="11"/>
      <c r="M29" s="11"/>
      <c r="N29" s="11"/>
      <c r="O29" s="26"/>
      <c r="P29" s="26"/>
      <c r="Q29" s="26"/>
      <c r="R29" s="11"/>
      <c r="S29" s="11"/>
      <c r="T29" s="11"/>
      <c r="U29" s="11"/>
      <c r="V29" s="11"/>
      <c r="W29" s="11"/>
      <c r="X29" s="13"/>
      <c r="Y29" s="13"/>
      <c r="Z29" s="13"/>
    </row>
    <row r="30" spans="2:26" x14ac:dyDescent="0.25">
      <c r="B30" s="6"/>
      <c r="C30" s="10"/>
      <c r="D30" s="26"/>
      <c r="E30" s="26"/>
      <c r="F30" s="26"/>
      <c r="G30" s="11"/>
      <c r="H30" s="11"/>
      <c r="I30" s="11"/>
      <c r="J30" s="11"/>
      <c r="K30" s="11"/>
      <c r="L30" s="11"/>
      <c r="M30" s="11"/>
      <c r="N30" s="11"/>
      <c r="O30" s="26"/>
      <c r="P30" s="26"/>
      <c r="Q30" s="26"/>
      <c r="R30" s="11"/>
      <c r="S30" s="11"/>
      <c r="T30" s="11"/>
      <c r="U30" s="11"/>
      <c r="V30" s="11"/>
      <c r="W30" s="11"/>
      <c r="X30" s="13"/>
      <c r="Y30" s="13"/>
      <c r="Z30" s="13"/>
    </row>
    <row r="31" spans="2:26" x14ac:dyDescent="0.25">
      <c r="B31" s="6"/>
      <c r="C31" s="10"/>
      <c r="D31" s="26"/>
      <c r="E31" s="26"/>
      <c r="F31" s="26"/>
      <c r="G31" s="11"/>
      <c r="H31" s="11"/>
      <c r="I31" s="11"/>
      <c r="J31" s="11"/>
      <c r="K31" s="11"/>
      <c r="L31" s="11"/>
      <c r="M31" s="11"/>
      <c r="N31" s="11"/>
      <c r="O31" s="26"/>
      <c r="P31" s="26"/>
      <c r="Q31" s="26"/>
      <c r="R31" s="11"/>
      <c r="S31" s="11"/>
      <c r="T31" s="11"/>
      <c r="U31" s="11"/>
      <c r="V31" s="11"/>
      <c r="W31" s="11"/>
      <c r="X31" s="13"/>
      <c r="Y31" s="13"/>
      <c r="Z31" s="13"/>
    </row>
    <row r="32" spans="2:26" x14ac:dyDescent="0.25">
      <c r="B32" s="6"/>
      <c r="C32" s="10"/>
      <c r="D32" s="26"/>
      <c r="E32" s="26"/>
      <c r="F32" s="26"/>
      <c r="G32" s="11"/>
      <c r="H32" s="11"/>
      <c r="I32" s="11"/>
      <c r="J32" s="11"/>
      <c r="K32" s="11"/>
      <c r="L32" s="11"/>
      <c r="M32" s="11"/>
      <c r="N32" s="11"/>
      <c r="O32" s="26"/>
      <c r="P32" s="26"/>
      <c r="Q32" s="26"/>
      <c r="R32" s="11"/>
      <c r="S32" s="11"/>
      <c r="T32" s="11"/>
      <c r="U32" s="11"/>
      <c r="V32" s="11"/>
      <c r="W32" s="11"/>
      <c r="X32" s="13"/>
      <c r="Y32" s="13"/>
      <c r="Z32" s="13"/>
    </row>
    <row r="33" spans="2:26" x14ac:dyDescent="0.25">
      <c r="B33" s="6"/>
      <c r="C33" s="10"/>
      <c r="D33" s="26"/>
      <c r="E33" s="26"/>
      <c r="F33" s="26"/>
      <c r="G33" s="11"/>
      <c r="H33" s="11"/>
      <c r="I33" s="11"/>
      <c r="J33" s="11"/>
      <c r="K33" s="11"/>
      <c r="L33" s="11"/>
      <c r="M33" s="11"/>
      <c r="N33" s="11"/>
      <c r="O33" s="26"/>
      <c r="P33" s="26"/>
      <c r="Q33" s="26"/>
      <c r="R33" s="11"/>
      <c r="S33" s="11"/>
      <c r="T33" s="11"/>
      <c r="U33" s="11"/>
      <c r="V33" s="11"/>
      <c r="W33" s="11"/>
      <c r="X33" s="13"/>
      <c r="Y33" s="13"/>
      <c r="Z33" s="13"/>
    </row>
    <row r="34" spans="2:26" x14ac:dyDescent="0.25">
      <c r="B34" s="6"/>
      <c r="C34" s="10"/>
      <c r="D34" s="26"/>
      <c r="E34" s="26"/>
      <c r="F34" s="26"/>
      <c r="G34" s="11"/>
      <c r="H34" s="11"/>
      <c r="I34" s="11"/>
      <c r="J34" s="11"/>
      <c r="K34" s="11"/>
      <c r="L34" s="11"/>
      <c r="M34" s="11"/>
      <c r="N34" s="11"/>
      <c r="O34" s="26"/>
      <c r="P34" s="26"/>
      <c r="Q34" s="26"/>
      <c r="R34" s="11"/>
      <c r="S34" s="11"/>
      <c r="T34" s="11"/>
      <c r="U34" s="11"/>
      <c r="V34" s="11"/>
      <c r="W34" s="11"/>
      <c r="X34" s="13"/>
      <c r="Y34" s="13"/>
      <c r="Z34" s="13"/>
    </row>
    <row r="35" spans="2:26" x14ac:dyDescent="0.25">
      <c r="B35" s="6"/>
      <c r="C35" s="10"/>
      <c r="D35" s="26"/>
      <c r="E35" s="26"/>
      <c r="F35" s="26"/>
      <c r="G35" s="11"/>
      <c r="H35" s="11"/>
      <c r="I35" s="11"/>
      <c r="J35" s="11"/>
      <c r="K35" s="11"/>
      <c r="L35" s="11"/>
      <c r="M35" s="11"/>
      <c r="N35" s="11"/>
      <c r="O35" s="26"/>
      <c r="P35" s="26"/>
      <c r="Q35" s="26"/>
      <c r="R35" s="11"/>
      <c r="S35" s="11"/>
      <c r="T35" s="11"/>
      <c r="U35" s="11"/>
      <c r="V35" s="11"/>
      <c r="W35" s="11"/>
      <c r="X35" s="13"/>
      <c r="Y35" s="13"/>
      <c r="Z35" s="13"/>
    </row>
    <row r="36" spans="2:26" x14ac:dyDescent="0.25">
      <c r="B36" s="6"/>
      <c r="C36" s="10"/>
      <c r="D36" s="26"/>
      <c r="E36" s="26"/>
      <c r="F36" s="26"/>
      <c r="G36" s="11"/>
      <c r="H36" s="11"/>
      <c r="I36" s="11"/>
      <c r="J36" s="11"/>
      <c r="K36" s="11"/>
      <c r="L36" s="11"/>
      <c r="M36" s="11"/>
      <c r="N36" s="11"/>
      <c r="O36" s="26"/>
      <c r="P36" s="26"/>
      <c r="Q36" s="26"/>
      <c r="R36" s="11"/>
      <c r="S36" s="11"/>
      <c r="T36" s="11"/>
      <c r="U36" s="11"/>
      <c r="V36" s="11"/>
      <c r="W36" s="11"/>
      <c r="X36" s="13"/>
      <c r="Y36" s="13"/>
      <c r="Z36" s="13"/>
    </row>
    <row r="37" spans="2:26" x14ac:dyDescent="0.25">
      <c r="B37" s="6"/>
      <c r="C37" s="10"/>
      <c r="D37" s="26"/>
      <c r="E37" s="26"/>
      <c r="F37" s="26"/>
      <c r="G37" s="11"/>
      <c r="H37" s="11"/>
      <c r="I37" s="11"/>
      <c r="J37" s="11"/>
      <c r="K37" s="11"/>
      <c r="L37" s="11"/>
      <c r="M37" s="11"/>
      <c r="N37" s="11"/>
      <c r="O37" s="26"/>
      <c r="P37" s="26"/>
      <c r="Q37" s="26"/>
      <c r="R37" s="11"/>
      <c r="S37" s="11"/>
      <c r="T37" s="11"/>
      <c r="U37" s="11"/>
      <c r="V37" s="11"/>
      <c r="W37" s="11"/>
      <c r="X37" s="13"/>
      <c r="Y37" s="13"/>
      <c r="Z37" s="13"/>
    </row>
    <row r="38" spans="2:26" x14ac:dyDescent="0.25">
      <c r="B38" s="6"/>
      <c r="C38" s="10"/>
      <c r="D38" s="26"/>
      <c r="E38" s="26"/>
      <c r="F38" s="26"/>
      <c r="G38" s="11"/>
      <c r="H38" s="11"/>
      <c r="I38" s="11"/>
      <c r="J38" s="11"/>
      <c r="K38" s="11"/>
      <c r="L38" s="11"/>
      <c r="M38" s="11"/>
      <c r="N38" s="11"/>
      <c r="O38" s="26"/>
      <c r="P38" s="26"/>
      <c r="Q38" s="26"/>
      <c r="R38" s="11"/>
      <c r="S38" s="11"/>
      <c r="T38" s="11"/>
      <c r="U38" s="11"/>
      <c r="V38" s="11"/>
      <c r="W38" s="11"/>
      <c r="X38" s="13"/>
      <c r="Y38" s="13"/>
      <c r="Z38" s="13"/>
    </row>
    <row r="39" spans="2:26" x14ac:dyDescent="0.25">
      <c r="B39" s="6"/>
      <c r="C39" s="10"/>
      <c r="D39" s="26"/>
      <c r="E39" s="26"/>
      <c r="F39" s="26"/>
      <c r="G39" s="11"/>
      <c r="H39" s="11"/>
      <c r="I39" s="11"/>
      <c r="J39" s="11"/>
      <c r="K39" s="11"/>
      <c r="L39" s="11"/>
      <c r="M39" s="11"/>
      <c r="N39" s="11"/>
      <c r="O39" s="26"/>
      <c r="P39" s="26"/>
      <c r="Q39" s="26"/>
      <c r="R39" s="11"/>
      <c r="S39" s="11"/>
      <c r="T39" s="11"/>
      <c r="U39" s="11"/>
      <c r="V39" s="11"/>
      <c r="W39" s="11"/>
      <c r="X39" s="13"/>
      <c r="Y39" s="13"/>
      <c r="Z39" s="13"/>
    </row>
    <row r="40" spans="2:26" x14ac:dyDescent="0.25">
      <c r="B40" s="6"/>
      <c r="C40" s="10"/>
      <c r="D40" s="26"/>
      <c r="E40" s="26"/>
      <c r="F40" s="26"/>
      <c r="G40" s="11"/>
      <c r="H40" s="11"/>
      <c r="I40" s="11"/>
      <c r="J40" s="11"/>
      <c r="K40" s="11"/>
      <c r="L40" s="11"/>
      <c r="M40" s="11"/>
      <c r="N40" s="11"/>
      <c r="O40" s="26"/>
      <c r="P40" s="26"/>
      <c r="Q40" s="26"/>
      <c r="R40" s="11"/>
      <c r="S40" s="11"/>
      <c r="T40" s="11"/>
      <c r="U40" s="11"/>
      <c r="V40" s="11"/>
      <c r="W40" s="11"/>
      <c r="X40" s="13"/>
      <c r="Y40" s="13"/>
      <c r="Z40" s="13"/>
    </row>
    <row r="41" spans="2:26" x14ac:dyDescent="0.25">
      <c r="B41" s="6"/>
      <c r="C41" s="10"/>
      <c r="D41" s="26"/>
      <c r="E41" s="26"/>
      <c r="F41" s="26"/>
      <c r="G41" s="11"/>
      <c r="H41" s="11"/>
      <c r="I41" s="11"/>
      <c r="J41" s="11"/>
      <c r="K41" s="11"/>
      <c r="L41" s="11"/>
      <c r="M41" s="11"/>
      <c r="N41" s="11"/>
      <c r="O41" s="26"/>
      <c r="P41" s="26"/>
      <c r="Q41" s="26"/>
      <c r="R41" s="11"/>
      <c r="S41" s="11"/>
      <c r="T41" s="11"/>
      <c r="U41" s="11"/>
      <c r="V41" s="11"/>
      <c r="W41" s="11"/>
      <c r="X41" s="13"/>
      <c r="Y41" s="13"/>
      <c r="Z41" s="13"/>
    </row>
    <row r="42" spans="2:26" x14ac:dyDescent="0.25">
      <c r="B42" s="6"/>
      <c r="C42" s="10"/>
      <c r="D42" s="26"/>
      <c r="E42" s="26"/>
      <c r="F42" s="26"/>
      <c r="G42" s="11"/>
      <c r="H42" s="11"/>
      <c r="I42" s="11"/>
      <c r="J42" s="11"/>
      <c r="K42" s="11"/>
      <c r="L42" s="11"/>
      <c r="M42" s="11"/>
      <c r="N42" s="11"/>
      <c r="O42" s="26"/>
      <c r="P42" s="26"/>
      <c r="Q42" s="26"/>
      <c r="R42" s="11"/>
      <c r="S42" s="11"/>
      <c r="T42" s="11"/>
      <c r="U42" s="11"/>
      <c r="V42" s="11"/>
      <c r="W42" s="11"/>
      <c r="X42" s="13"/>
      <c r="Y42" s="13"/>
      <c r="Z42" s="13"/>
    </row>
    <row r="43" spans="2:26" x14ac:dyDescent="0.25">
      <c r="B43" s="6"/>
      <c r="C43" s="10"/>
      <c r="D43" s="26"/>
      <c r="E43" s="26"/>
      <c r="F43" s="26"/>
      <c r="G43" s="11"/>
      <c r="H43" s="11"/>
      <c r="I43" s="11"/>
      <c r="J43" s="11"/>
      <c r="K43" s="11"/>
      <c r="L43" s="11"/>
      <c r="M43" s="11"/>
      <c r="N43" s="11"/>
      <c r="O43" s="26"/>
      <c r="P43" s="26"/>
      <c r="Q43" s="26"/>
      <c r="R43" s="11"/>
      <c r="S43" s="11"/>
      <c r="T43" s="11"/>
      <c r="U43" s="11"/>
      <c r="V43" s="11"/>
      <c r="W43" s="11"/>
      <c r="X43" s="13"/>
      <c r="Y43" s="13"/>
      <c r="Z43" s="13"/>
    </row>
    <row r="44" spans="2:26" x14ac:dyDescent="0.25">
      <c r="B44" s="6"/>
      <c r="C44" s="10"/>
      <c r="D44" s="26"/>
      <c r="E44" s="26"/>
      <c r="F44" s="26"/>
      <c r="G44" s="11"/>
      <c r="H44" s="11"/>
      <c r="I44" s="11"/>
      <c r="J44" s="11"/>
      <c r="K44" s="11"/>
      <c r="L44" s="11"/>
      <c r="M44" s="11"/>
      <c r="N44" s="11"/>
      <c r="O44" s="26"/>
      <c r="P44" s="26"/>
      <c r="Q44" s="26"/>
      <c r="R44" s="11"/>
      <c r="S44" s="11"/>
      <c r="T44" s="11"/>
      <c r="U44" s="11"/>
      <c r="V44" s="11"/>
      <c r="W44" s="11"/>
      <c r="X44" s="13"/>
      <c r="Y44" s="13"/>
      <c r="Z44" s="13"/>
    </row>
    <row r="45" spans="2:26" x14ac:dyDescent="0.25">
      <c r="B45" s="6"/>
      <c r="C45" s="10"/>
      <c r="D45" s="26"/>
      <c r="E45" s="26"/>
      <c r="F45" s="26"/>
      <c r="G45" s="11"/>
      <c r="H45" s="11"/>
      <c r="I45" s="11"/>
      <c r="J45" s="11"/>
      <c r="K45" s="11"/>
      <c r="L45" s="11"/>
      <c r="M45" s="11"/>
      <c r="N45" s="11"/>
      <c r="O45" s="26"/>
      <c r="P45" s="26"/>
      <c r="Q45" s="26"/>
      <c r="R45" s="11"/>
      <c r="S45" s="11"/>
      <c r="T45" s="11"/>
      <c r="U45" s="11"/>
      <c r="V45" s="11"/>
      <c r="W45" s="11"/>
      <c r="X45" s="13"/>
      <c r="Y45" s="13"/>
      <c r="Z45" s="13"/>
    </row>
    <row r="46" spans="2:26" x14ac:dyDescent="0.25">
      <c r="B46" s="6"/>
      <c r="C46" s="10"/>
      <c r="D46" s="26"/>
      <c r="E46" s="26"/>
      <c r="F46" s="26"/>
      <c r="G46" s="11"/>
      <c r="H46" s="11"/>
      <c r="I46" s="11"/>
      <c r="J46" s="11"/>
      <c r="K46" s="11"/>
      <c r="L46" s="11"/>
      <c r="M46" s="11"/>
      <c r="N46" s="11"/>
      <c r="O46" s="26"/>
      <c r="P46" s="26"/>
      <c r="Q46" s="26"/>
      <c r="R46" s="11"/>
      <c r="S46" s="11"/>
      <c r="T46" s="11"/>
      <c r="U46" s="11"/>
      <c r="V46" s="11"/>
      <c r="W46" s="11"/>
      <c r="X46" s="13"/>
      <c r="Y46" s="13"/>
      <c r="Z46" s="13"/>
    </row>
    <row r="47" spans="2:26" x14ac:dyDescent="0.25">
      <c r="B47" s="6"/>
      <c r="C47" s="10"/>
      <c r="D47" s="26"/>
      <c r="E47" s="26"/>
      <c r="F47" s="26"/>
      <c r="G47" s="11"/>
      <c r="H47" s="11"/>
      <c r="I47" s="11"/>
      <c r="J47" s="11"/>
      <c r="K47" s="11"/>
      <c r="L47" s="11"/>
      <c r="M47" s="11"/>
      <c r="N47" s="11"/>
      <c r="O47" s="26"/>
      <c r="P47" s="26"/>
      <c r="Q47" s="26"/>
      <c r="R47" s="11"/>
      <c r="S47" s="11"/>
      <c r="T47" s="11"/>
      <c r="U47" s="11"/>
      <c r="V47" s="11"/>
      <c r="W47" s="11"/>
      <c r="X47" s="13"/>
      <c r="Y47" s="13"/>
      <c r="Z47" s="13"/>
    </row>
    <row r="48" spans="2:26" x14ac:dyDescent="0.25">
      <c r="B48" s="6"/>
      <c r="C48" s="10"/>
      <c r="D48" s="26"/>
      <c r="E48" s="26"/>
      <c r="F48" s="26"/>
      <c r="G48" s="11"/>
      <c r="H48" s="11"/>
      <c r="I48" s="11"/>
      <c r="J48" s="11"/>
      <c r="K48" s="11"/>
      <c r="L48" s="11"/>
      <c r="M48" s="11"/>
      <c r="N48" s="11"/>
      <c r="O48" s="26"/>
      <c r="P48" s="26"/>
      <c r="Q48" s="26"/>
      <c r="R48" s="11"/>
      <c r="S48" s="11"/>
      <c r="T48" s="11"/>
      <c r="U48" s="11"/>
      <c r="V48" s="11"/>
      <c r="W48" s="11"/>
      <c r="X48" s="13"/>
      <c r="Y48" s="13"/>
      <c r="Z48" s="13"/>
    </row>
    <row r="49" spans="2:26" x14ac:dyDescent="0.25">
      <c r="B49" s="6"/>
      <c r="C49" s="10"/>
      <c r="D49" s="26"/>
      <c r="E49" s="26"/>
      <c r="F49" s="26"/>
      <c r="G49" s="11"/>
      <c r="H49" s="11"/>
      <c r="I49" s="11"/>
      <c r="J49" s="11"/>
      <c r="K49" s="11"/>
      <c r="L49" s="11"/>
      <c r="M49" s="11"/>
      <c r="N49" s="11"/>
      <c r="O49" s="26"/>
      <c r="P49" s="26"/>
      <c r="Q49" s="26"/>
      <c r="R49" s="11"/>
      <c r="S49" s="11"/>
      <c r="T49" s="11"/>
      <c r="U49" s="11"/>
      <c r="V49" s="11"/>
      <c r="W49" s="11"/>
      <c r="X49" s="13"/>
      <c r="Y49" s="13"/>
      <c r="Z49" s="13"/>
    </row>
    <row r="50" spans="2:26" x14ac:dyDescent="0.25">
      <c r="B50" s="6"/>
      <c r="C50" s="10"/>
      <c r="D50" s="26"/>
      <c r="E50" s="26"/>
      <c r="F50" s="26"/>
      <c r="G50" s="11"/>
      <c r="H50" s="11"/>
      <c r="I50" s="11"/>
      <c r="J50" s="11"/>
      <c r="K50" s="11"/>
      <c r="L50" s="11"/>
      <c r="M50" s="11"/>
      <c r="N50" s="11"/>
      <c r="O50" s="26"/>
      <c r="P50" s="26"/>
      <c r="Q50" s="26"/>
      <c r="R50" s="11"/>
      <c r="S50" s="11"/>
      <c r="T50" s="11"/>
      <c r="U50" s="11"/>
      <c r="V50" s="11"/>
      <c r="W50" s="11"/>
      <c r="X50" s="13"/>
      <c r="Y50" s="13"/>
      <c r="Z50" s="13"/>
    </row>
    <row r="51" spans="2:26" x14ac:dyDescent="0.25">
      <c r="B51" s="6"/>
      <c r="C51" s="10"/>
      <c r="D51" s="26"/>
      <c r="E51" s="26"/>
      <c r="F51" s="26"/>
      <c r="G51" s="11"/>
      <c r="H51" s="11"/>
      <c r="I51" s="11"/>
      <c r="J51" s="11"/>
      <c r="K51" s="11"/>
      <c r="L51" s="11"/>
      <c r="M51" s="11"/>
      <c r="N51" s="11"/>
      <c r="O51" s="26"/>
      <c r="P51" s="26"/>
      <c r="Q51" s="26"/>
      <c r="R51" s="11"/>
      <c r="S51" s="11"/>
      <c r="T51" s="11"/>
      <c r="U51" s="11"/>
      <c r="V51" s="11"/>
      <c r="W51" s="11"/>
      <c r="X51" s="13"/>
      <c r="Y51" s="13"/>
      <c r="Z51" s="13"/>
    </row>
    <row r="52" spans="2:26" x14ac:dyDescent="0.25">
      <c r="B52" s="6"/>
      <c r="C52" s="10"/>
      <c r="D52" s="26"/>
      <c r="E52" s="26"/>
      <c r="F52" s="26"/>
      <c r="G52" s="11"/>
      <c r="H52" s="11"/>
      <c r="I52" s="11"/>
      <c r="J52" s="11"/>
      <c r="K52" s="11"/>
      <c r="L52" s="11"/>
      <c r="M52" s="11"/>
      <c r="N52" s="11"/>
      <c r="O52" s="26"/>
      <c r="P52" s="26"/>
      <c r="Q52" s="26"/>
      <c r="R52" s="11"/>
      <c r="S52" s="11"/>
      <c r="T52" s="11"/>
      <c r="U52" s="11"/>
      <c r="V52" s="11"/>
      <c r="W52" s="11"/>
      <c r="X52" s="13"/>
      <c r="Y52" s="13"/>
      <c r="Z52" s="13"/>
    </row>
    <row r="53" spans="2:26" x14ac:dyDescent="0.25">
      <c r="B53" s="6"/>
      <c r="C53" s="10"/>
      <c r="D53" s="26"/>
      <c r="E53" s="26"/>
      <c r="F53" s="26"/>
      <c r="G53" s="11"/>
      <c r="H53" s="11"/>
      <c r="I53" s="11"/>
      <c r="J53" s="11"/>
      <c r="K53" s="11"/>
      <c r="L53" s="11"/>
      <c r="M53" s="11"/>
      <c r="N53" s="11"/>
      <c r="O53" s="26"/>
      <c r="P53" s="26"/>
      <c r="Q53" s="26"/>
      <c r="R53" s="11"/>
      <c r="S53" s="11"/>
      <c r="T53" s="11"/>
      <c r="U53" s="11"/>
      <c r="V53" s="11"/>
      <c r="W53" s="11"/>
      <c r="X53" s="13"/>
      <c r="Y53" s="13"/>
      <c r="Z53" s="13"/>
    </row>
    <row r="54" spans="2:26" x14ac:dyDescent="0.25">
      <c r="B54" s="6"/>
      <c r="C54" s="10"/>
      <c r="D54" s="26"/>
      <c r="E54" s="26"/>
      <c r="F54" s="26"/>
      <c r="G54" s="11"/>
      <c r="H54" s="11"/>
      <c r="I54" s="11"/>
      <c r="J54" s="11"/>
      <c r="K54" s="11"/>
      <c r="L54" s="11"/>
      <c r="M54" s="11"/>
      <c r="N54" s="11"/>
      <c r="O54" s="26"/>
      <c r="P54" s="26"/>
      <c r="Q54" s="26"/>
      <c r="R54" s="11"/>
      <c r="S54" s="11"/>
      <c r="T54" s="11"/>
      <c r="U54" s="11"/>
      <c r="V54" s="11"/>
      <c r="W54" s="11"/>
      <c r="X54" s="13"/>
      <c r="Y54" s="13"/>
      <c r="Z54" s="13"/>
    </row>
    <row r="55" spans="2:26" x14ac:dyDescent="0.25">
      <c r="B55" s="6"/>
      <c r="C55" s="10"/>
      <c r="D55" s="26"/>
      <c r="E55" s="26"/>
      <c r="F55" s="26"/>
      <c r="G55" s="11"/>
      <c r="H55" s="11"/>
      <c r="I55" s="11"/>
      <c r="J55" s="11"/>
      <c r="K55" s="11"/>
      <c r="L55" s="11"/>
      <c r="M55" s="11"/>
      <c r="N55" s="11"/>
      <c r="O55" s="26"/>
      <c r="P55" s="26"/>
      <c r="Q55" s="26"/>
      <c r="R55" s="11"/>
      <c r="S55" s="11"/>
      <c r="T55" s="11"/>
      <c r="U55" s="11"/>
      <c r="V55" s="11"/>
      <c r="W55" s="11"/>
      <c r="X55" s="13"/>
      <c r="Y55" s="13"/>
      <c r="Z55" s="13"/>
    </row>
    <row r="56" spans="2:26" x14ac:dyDescent="0.25">
      <c r="C56" s="13"/>
      <c r="D56" s="30"/>
      <c r="E56" s="30"/>
      <c r="F56" s="30"/>
      <c r="G56" s="11"/>
      <c r="H56" s="11"/>
      <c r="I56" s="11"/>
      <c r="J56" s="11"/>
      <c r="K56" s="11"/>
      <c r="L56" s="11"/>
      <c r="M56" s="11"/>
      <c r="N56" s="11"/>
      <c r="O56" s="26"/>
      <c r="P56" s="26"/>
      <c r="Q56" s="26"/>
      <c r="R56" s="11"/>
      <c r="S56" s="11"/>
      <c r="T56" s="11"/>
      <c r="U56" s="11"/>
      <c r="V56" s="11"/>
      <c r="W56" s="11"/>
      <c r="X56" s="13"/>
      <c r="Y56" s="13"/>
      <c r="Z56" s="13"/>
    </row>
    <row r="57" spans="2:26" x14ac:dyDescent="0.25">
      <c r="B57" s="6"/>
      <c r="C57" s="13"/>
      <c r="D57" s="30"/>
      <c r="E57" s="30"/>
      <c r="F57" s="30"/>
      <c r="G57" s="11"/>
      <c r="H57" s="11"/>
      <c r="I57" s="11"/>
      <c r="J57" s="11"/>
      <c r="K57" s="11"/>
      <c r="L57" s="11"/>
      <c r="M57" s="11"/>
      <c r="N57" s="11"/>
      <c r="O57" s="26"/>
      <c r="P57" s="26"/>
      <c r="Q57" s="26"/>
      <c r="R57" s="11"/>
      <c r="S57" s="11"/>
      <c r="T57" s="11"/>
      <c r="U57" s="11"/>
      <c r="V57" s="11"/>
      <c r="W57" s="11"/>
      <c r="X57" s="13"/>
      <c r="Y57" s="13"/>
      <c r="Z57" s="13"/>
    </row>
    <row r="58" spans="2:26" x14ac:dyDescent="0.25">
      <c r="B58" s="6"/>
      <c r="C58" s="13"/>
      <c r="D58" s="30"/>
      <c r="E58" s="30"/>
      <c r="F58" s="30"/>
      <c r="G58" s="11"/>
      <c r="H58" s="11"/>
      <c r="I58" s="11"/>
      <c r="J58" s="11"/>
      <c r="K58" s="11"/>
      <c r="L58" s="11"/>
      <c r="M58" s="11"/>
      <c r="N58" s="11"/>
      <c r="O58" s="26"/>
      <c r="P58" s="26"/>
      <c r="Q58" s="26"/>
      <c r="R58" s="11"/>
      <c r="S58" s="11"/>
      <c r="T58" s="11"/>
      <c r="U58" s="11"/>
      <c r="V58" s="11"/>
      <c r="W58" s="11"/>
      <c r="X58" s="13"/>
      <c r="Y58" s="13"/>
      <c r="Z58" s="13"/>
    </row>
    <row r="59" spans="2:26" x14ac:dyDescent="0.25">
      <c r="C59" s="13"/>
      <c r="D59" s="30"/>
      <c r="E59" s="30"/>
      <c r="F59" s="30"/>
      <c r="G59" s="11"/>
      <c r="H59" s="11"/>
      <c r="I59" s="11"/>
      <c r="J59" s="11"/>
      <c r="K59" s="11"/>
      <c r="L59" s="11"/>
      <c r="M59" s="11"/>
      <c r="N59" s="11"/>
      <c r="O59" s="26"/>
      <c r="P59" s="26"/>
      <c r="Q59" s="26"/>
      <c r="R59" s="11"/>
      <c r="S59" s="11"/>
      <c r="T59" s="11"/>
      <c r="U59" s="11"/>
      <c r="V59" s="11"/>
      <c r="W59" s="11"/>
      <c r="X59" s="13"/>
      <c r="Y59" s="13"/>
      <c r="Z59" s="13"/>
    </row>
    <row r="60" spans="2:26" x14ac:dyDescent="0.25">
      <c r="C60" s="13"/>
      <c r="D60" s="30"/>
      <c r="E60" s="30"/>
      <c r="F60" s="30"/>
      <c r="G60" s="11"/>
      <c r="H60" s="11"/>
      <c r="I60" s="11"/>
      <c r="J60" s="11"/>
      <c r="K60" s="11"/>
      <c r="L60" s="11"/>
      <c r="M60" s="11"/>
      <c r="N60" s="11"/>
      <c r="O60" s="26"/>
      <c r="P60" s="26"/>
      <c r="Q60" s="26"/>
      <c r="R60" s="11"/>
      <c r="S60" s="11"/>
      <c r="T60" s="11"/>
      <c r="U60" s="11"/>
      <c r="V60" s="11"/>
      <c r="W60" s="11"/>
      <c r="X60" s="13"/>
      <c r="Y60" s="13"/>
      <c r="Z60" s="13"/>
    </row>
    <row r="61" spans="2:26" x14ac:dyDescent="0.25">
      <c r="C61" s="13"/>
      <c r="D61" s="30"/>
      <c r="E61" s="30"/>
      <c r="F61" s="30"/>
      <c r="G61" s="11"/>
      <c r="H61" s="11"/>
      <c r="I61" s="11"/>
      <c r="J61" s="11"/>
      <c r="K61" s="11"/>
      <c r="L61" s="11"/>
      <c r="M61" s="11"/>
      <c r="N61" s="11"/>
      <c r="O61" s="26"/>
      <c r="P61" s="26"/>
      <c r="Q61" s="26"/>
      <c r="R61" s="11"/>
      <c r="S61" s="11"/>
      <c r="T61" s="11"/>
      <c r="U61" s="11"/>
      <c r="V61" s="11"/>
      <c r="W61" s="11"/>
      <c r="X61" s="13"/>
      <c r="Y61" s="13"/>
      <c r="Z61" s="13"/>
    </row>
    <row r="62" spans="2:26" x14ac:dyDescent="0.25">
      <c r="C62" s="13"/>
      <c r="D62" s="30"/>
      <c r="E62" s="30"/>
      <c r="F62" s="30"/>
      <c r="G62" s="11"/>
      <c r="H62" s="11"/>
      <c r="I62" s="11"/>
      <c r="J62" s="11"/>
      <c r="K62" s="11"/>
      <c r="L62" s="11"/>
      <c r="M62" s="11"/>
      <c r="N62" s="11"/>
      <c r="O62" s="26"/>
      <c r="P62" s="26"/>
      <c r="Q62" s="26"/>
      <c r="R62" s="11"/>
      <c r="S62" s="11"/>
      <c r="T62" s="11"/>
      <c r="U62" s="11"/>
      <c r="V62" s="11"/>
      <c r="W62" s="11"/>
      <c r="X62" s="13"/>
      <c r="Y62" s="13"/>
      <c r="Z62" s="13"/>
    </row>
    <row r="63" spans="2:26" x14ac:dyDescent="0.25">
      <c r="C63" s="13"/>
      <c r="D63" s="30"/>
      <c r="E63" s="30"/>
      <c r="F63" s="30"/>
      <c r="G63" s="11"/>
      <c r="H63" s="11"/>
      <c r="I63" s="11"/>
      <c r="J63" s="11"/>
      <c r="K63" s="11"/>
      <c r="L63" s="11"/>
      <c r="M63" s="11"/>
      <c r="N63" s="11"/>
      <c r="O63" s="26"/>
      <c r="P63" s="26"/>
      <c r="Q63" s="26"/>
      <c r="R63" s="11"/>
      <c r="S63" s="11"/>
      <c r="T63" s="11"/>
      <c r="U63" s="11"/>
      <c r="V63" s="11"/>
      <c r="W63" s="11"/>
      <c r="X63" s="13"/>
      <c r="Y63" s="13"/>
      <c r="Z63" s="13"/>
    </row>
    <row r="64" spans="2:26" x14ac:dyDescent="0.25">
      <c r="C64" s="13"/>
      <c r="D64" s="30"/>
      <c r="E64" s="30"/>
      <c r="F64" s="30"/>
      <c r="G64" s="11"/>
      <c r="H64" s="11"/>
      <c r="I64" s="11"/>
      <c r="J64" s="11"/>
      <c r="K64" s="11"/>
      <c r="L64" s="11"/>
      <c r="M64" s="11"/>
      <c r="N64" s="11"/>
      <c r="O64" s="26"/>
      <c r="P64" s="26"/>
      <c r="Q64" s="26"/>
      <c r="R64" s="11"/>
      <c r="S64" s="11"/>
      <c r="T64" s="11"/>
      <c r="U64" s="11"/>
      <c r="V64" s="11"/>
      <c r="W64" s="11"/>
      <c r="X64" s="13"/>
      <c r="Y64" s="13"/>
      <c r="Z64" s="13"/>
    </row>
    <row r="65" spans="3:26" x14ac:dyDescent="0.25">
      <c r="C65" s="13"/>
      <c r="D65" s="30"/>
      <c r="E65" s="30"/>
      <c r="F65" s="30"/>
      <c r="G65" s="11"/>
      <c r="H65" s="11"/>
      <c r="I65" s="11"/>
      <c r="J65" s="11"/>
      <c r="K65" s="11"/>
      <c r="L65" s="11"/>
      <c r="M65" s="11"/>
      <c r="N65" s="11"/>
      <c r="O65" s="26"/>
      <c r="P65" s="26"/>
      <c r="Q65" s="26"/>
      <c r="R65" s="11"/>
      <c r="S65" s="11"/>
      <c r="T65" s="11"/>
      <c r="U65" s="11"/>
      <c r="V65" s="11"/>
      <c r="W65" s="11"/>
      <c r="X65" s="13"/>
      <c r="Y65" s="13"/>
      <c r="Z65" s="13"/>
    </row>
    <row r="66" spans="3:26" x14ac:dyDescent="0.25">
      <c r="C66" s="13"/>
      <c r="D66" s="30"/>
      <c r="E66" s="30"/>
      <c r="F66" s="30"/>
      <c r="G66" s="11"/>
      <c r="H66" s="11"/>
      <c r="I66" s="11"/>
      <c r="J66" s="11"/>
      <c r="K66" s="11"/>
      <c r="L66" s="11"/>
      <c r="M66" s="11"/>
      <c r="N66" s="11"/>
      <c r="O66" s="26"/>
      <c r="P66" s="26"/>
      <c r="Q66" s="26"/>
      <c r="R66" s="11"/>
      <c r="S66" s="11"/>
      <c r="T66" s="11"/>
      <c r="U66" s="11"/>
      <c r="V66" s="11"/>
      <c r="W66" s="11"/>
      <c r="X66" s="13"/>
      <c r="Y66" s="13"/>
      <c r="Z66" s="13"/>
    </row>
    <row r="67" spans="3:26" x14ac:dyDescent="0.25">
      <c r="C67" s="13"/>
      <c r="D67" s="30"/>
      <c r="E67" s="30"/>
      <c r="F67" s="30"/>
      <c r="G67" s="13"/>
      <c r="H67" s="13"/>
      <c r="I67" s="13"/>
      <c r="J67" s="13"/>
      <c r="K67" s="13"/>
      <c r="L67" s="13"/>
      <c r="M67" s="13"/>
      <c r="N67" s="13"/>
      <c r="O67" s="30"/>
      <c r="P67" s="30"/>
      <c r="Q67" s="30"/>
      <c r="R67" s="13"/>
      <c r="S67" s="13"/>
      <c r="T67" s="13"/>
      <c r="U67" s="13"/>
      <c r="V67" s="13"/>
      <c r="W67" s="13"/>
      <c r="X67" s="13"/>
      <c r="Y67" s="13"/>
      <c r="Z67" s="13"/>
    </row>
    <row r="68" spans="3:26" x14ac:dyDescent="0.25">
      <c r="C68" s="13"/>
      <c r="D68" s="30"/>
      <c r="E68" s="30"/>
      <c r="F68" s="30"/>
      <c r="G68" s="13"/>
      <c r="H68" s="13"/>
      <c r="I68" s="13"/>
      <c r="J68" s="13"/>
      <c r="K68" s="13"/>
      <c r="L68" s="13"/>
      <c r="M68" s="13"/>
      <c r="N68" s="13"/>
      <c r="O68" s="30"/>
      <c r="P68" s="30"/>
      <c r="Q68" s="30"/>
      <c r="R68" s="13"/>
      <c r="S68" s="13"/>
      <c r="T68" s="13"/>
      <c r="U68" s="13"/>
      <c r="V68" s="13"/>
      <c r="W68" s="13"/>
      <c r="X68" s="13"/>
      <c r="Y68" s="13"/>
      <c r="Z68" s="13"/>
    </row>
    <row r="69" spans="3:26" x14ac:dyDescent="0.25">
      <c r="C69" s="13"/>
      <c r="D69" s="30"/>
      <c r="E69" s="30"/>
      <c r="F69" s="30"/>
      <c r="G69" s="13"/>
      <c r="H69" s="13"/>
      <c r="I69" s="13"/>
      <c r="J69" s="13"/>
      <c r="K69" s="13"/>
      <c r="L69" s="13"/>
      <c r="M69" s="13"/>
      <c r="N69" s="13"/>
      <c r="O69" s="30"/>
      <c r="P69" s="30"/>
      <c r="Q69" s="30"/>
      <c r="R69" s="13"/>
      <c r="S69" s="13"/>
      <c r="T69" s="13"/>
      <c r="U69" s="13"/>
      <c r="V69" s="13"/>
      <c r="W69" s="13"/>
      <c r="X69" s="13"/>
      <c r="Y69" s="13"/>
      <c r="Z69" s="13"/>
    </row>
    <row r="70" spans="3:26" x14ac:dyDescent="0.25">
      <c r="C70" s="13"/>
      <c r="D70" s="30"/>
      <c r="E70" s="30"/>
      <c r="F70" s="30"/>
      <c r="G70" s="13"/>
      <c r="H70" s="13"/>
      <c r="I70" s="13"/>
      <c r="J70" s="13"/>
      <c r="K70" s="13"/>
      <c r="L70" s="13"/>
      <c r="M70" s="13"/>
      <c r="N70" s="13"/>
      <c r="O70" s="30"/>
      <c r="P70" s="30"/>
      <c r="Q70" s="30"/>
      <c r="R70" s="13"/>
      <c r="S70" s="13"/>
      <c r="T70" s="13"/>
      <c r="U70" s="13"/>
      <c r="V70" s="13"/>
      <c r="W70" s="13"/>
      <c r="X70" s="13"/>
      <c r="Y70" s="13"/>
      <c r="Z70" s="13"/>
    </row>
    <row r="71" spans="3:26" x14ac:dyDescent="0.25">
      <c r="C71" s="13"/>
      <c r="D71" s="30"/>
      <c r="E71" s="30"/>
      <c r="F71" s="30"/>
      <c r="G71" s="13"/>
      <c r="H71" s="13"/>
      <c r="I71" s="13"/>
      <c r="J71" s="13"/>
      <c r="K71" s="13"/>
      <c r="L71" s="13"/>
      <c r="M71" s="13"/>
      <c r="N71" s="13"/>
      <c r="O71" s="30"/>
      <c r="P71" s="30"/>
      <c r="Q71" s="30"/>
      <c r="R71" s="13"/>
      <c r="S71" s="13"/>
      <c r="T71" s="13"/>
      <c r="U71" s="13"/>
      <c r="V71" s="13"/>
      <c r="W71" s="13"/>
      <c r="X71" s="13"/>
      <c r="Y71" s="13"/>
      <c r="Z71" s="13"/>
    </row>
    <row r="72" spans="3:26" x14ac:dyDescent="0.25">
      <c r="C72" s="13"/>
      <c r="D72" s="30"/>
      <c r="E72" s="30"/>
      <c r="F72" s="30"/>
      <c r="G72" s="13"/>
      <c r="H72" s="13"/>
      <c r="I72" s="13"/>
      <c r="J72" s="13"/>
      <c r="K72" s="13"/>
      <c r="L72" s="13"/>
      <c r="M72" s="13"/>
      <c r="N72" s="13"/>
      <c r="O72" s="30"/>
      <c r="P72" s="30"/>
      <c r="Q72" s="30"/>
      <c r="R72" s="13"/>
      <c r="S72" s="13"/>
      <c r="T72" s="13"/>
      <c r="U72" s="13"/>
      <c r="V72" s="13"/>
      <c r="W72" s="13"/>
      <c r="X72" s="13"/>
      <c r="Y72" s="13"/>
      <c r="Z72" s="13"/>
    </row>
    <row r="73" spans="3:26" x14ac:dyDescent="0.25">
      <c r="C73" s="13"/>
      <c r="D73" s="30"/>
      <c r="E73" s="30"/>
      <c r="F73" s="30"/>
      <c r="G73" s="13"/>
      <c r="H73" s="13"/>
      <c r="I73" s="13"/>
      <c r="J73" s="13"/>
      <c r="K73" s="13"/>
      <c r="L73" s="13"/>
      <c r="M73" s="13"/>
      <c r="N73" s="13"/>
      <c r="O73" s="30"/>
      <c r="P73" s="30"/>
      <c r="Q73" s="30"/>
      <c r="R73" s="13"/>
      <c r="S73" s="13"/>
      <c r="T73" s="13"/>
      <c r="U73" s="13"/>
      <c r="V73" s="13"/>
      <c r="W73" s="13"/>
      <c r="X73" s="13"/>
      <c r="Y73" s="13"/>
      <c r="Z73" s="13"/>
    </row>
    <row r="74" spans="3:26" x14ac:dyDescent="0.25">
      <c r="C74" s="13"/>
      <c r="D74" s="30"/>
      <c r="E74" s="30"/>
      <c r="F74" s="30"/>
      <c r="G74" s="13"/>
      <c r="H74" s="13"/>
      <c r="I74" s="13"/>
      <c r="J74" s="13"/>
      <c r="K74" s="13"/>
      <c r="L74" s="13"/>
      <c r="M74" s="13"/>
      <c r="N74" s="13"/>
      <c r="O74" s="30"/>
      <c r="P74" s="30"/>
      <c r="Q74" s="30"/>
      <c r="R74" s="13"/>
      <c r="S74" s="13"/>
      <c r="T74" s="13"/>
      <c r="U74" s="13"/>
      <c r="V74" s="13"/>
      <c r="W74" s="13"/>
      <c r="X74" s="13"/>
      <c r="Y74" s="13"/>
      <c r="Z74" s="13"/>
    </row>
    <row r="75" spans="3:26" x14ac:dyDescent="0.25">
      <c r="C75" s="13"/>
      <c r="D75" s="30"/>
      <c r="E75" s="30"/>
      <c r="F75" s="30"/>
      <c r="G75" s="13"/>
      <c r="H75" s="13"/>
      <c r="I75" s="13"/>
      <c r="J75" s="13"/>
      <c r="K75" s="13"/>
      <c r="L75" s="13"/>
      <c r="M75" s="13"/>
      <c r="N75" s="13"/>
      <c r="O75" s="30"/>
      <c r="P75" s="30"/>
      <c r="Q75" s="30"/>
      <c r="R75" s="13"/>
      <c r="S75" s="13"/>
      <c r="T75" s="13"/>
      <c r="U75" s="13"/>
      <c r="V75" s="13"/>
      <c r="W75" s="13"/>
      <c r="X75" s="13"/>
      <c r="Y75" s="13"/>
      <c r="Z75" s="13"/>
    </row>
    <row r="76" spans="3:26" x14ac:dyDescent="0.25">
      <c r="C76" s="13"/>
      <c r="D76" s="30"/>
      <c r="E76" s="30"/>
      <c r="F76" s="30"/>
      <c r="G76" s="13"/>
      <c r="H76" s="13"/>
      <c r="I76" s="13"/>
      <c r="J76" s="13"/>
      <c r="K76" s="13"/>
      <c r="L76" s="13"/>
      <c r="M76" s="13"/>
      <c r="N76" s="13"/>
      <c r="O76" s="30"/>
      <c r="P76" s="30"/>
      <c r="Q76" s="30"/>
      <c r="R76" s="13"/>
      <c r="S76" s="13"/>
      <c r="T76" s="13"/>
      <c r="U76" s="13"/>
      <c r="V76" s="13"/>
      <c r="W76" s="13"/>
      <c r="X76" s="13"/>
      <c r="Y76" s="13"/>
      <c r="Z76" s="13"/>
    </row>
    <row r="77" spans="3:26" x14ac:dyDescent="0.25">
      <c r="C77" s="13"/>
      <c r="D77" s="30"/>
      <c r="E77" s="30"/>
      <c r="F77" s="30"/>
      <c r="G77" s="13"/>
      <c r="H77" s="13"/>
      <c r="I77" s="13"/>
      <c r="J77" s="13"/>
      <c r="K77" s="13"/>
      <c r="L77" s="13"/>
      <c r="M77" s="13"/>
      <c r="N77" s="13"/>
      <c r="O77" s="30"/>
      <c r="P77" s="30"/>
      <c r="Q77" s="30"/>
      <c r="R77" s="13"/>
      <c r="S77" s="13"/>
      <c r="T77" s="13"/>
      <c r="U77" s="13"/>
      <c r="V77" s="13"/>
      <c r="W77" s="13"/>
      <c r="X77" s="13"/>
      <c r="Y77" s="13"/>
      <c r="Z77" s="13"/>
    </row>
    <row r="78" spans="3:26" x14ac:dyDescent="0.25">
      <c r="C78" s="13"/>
      <c r="D78" s="30"/>
      <c r="E78" s="30"/>
      <c r="F78" s="30"/>
      <c r="G78" s="13"/>
      <c r="H78" s="13"/>
      <c r="I78" s="13"/>
      <c r="J78" s="13"/>
      <c r="K78" s="13"/>
      <c r="L78" s="13"/>
      <c r="M78" s="13"/>
      <c r="N78" s="13"/>
      <c r="O78" s="30"/>
      <c r="P78" s="30"/>
      <c r="Q78" s="30"/>
      <c r="R78" s="13"/>
      <c r="S78" s="13"/>
      <c r="T78" s="13"/>
      <c r="U78" s="13"/>
      <c r="V78" s="13"/>
      <c r="W78" s="13"/>
      <c r="X78" s="13"/>
      <c r="Y78" s="13"/>
      <c r="Z78" s="13"/>
    </row>
    <row r="79" spans="3:26" x14ac:dyDescent="0.25">
      <c r="C79" s="13"/>
      <c r="D79" s="30"/>
      <c r="E79" s="30"/>
      <c r="F79" s="30"/>
      <c r="G79" s="13"/>
      <c r="H79" s="13"/>
      <c r="I79" s="13"/>
      <c r="J79" s="13"/>
      <c r="K79" s="13"/>
      <c r="L79" s="13"/>
      <c r="M79" s="13"/>
      <c r="N79" s="13"/>
      <c r="O79" s="30"/>
      <c r="P79" s="30"/>
      <c r="Q79" s="30"/>
      <c r="R79" s="13"/>
      <c r="S79" s="13"/>
      <c r="T79" s="13"/>
      <c r="U79" s="13"/>
      <c r="V79" s="13"/>
      <c r="W79" s="13"/>
      <c r="X79" s="13"/>
      <c r="Y79" s="13"/>
      <c r="Z79" s="13"/>
    </row>
    <row r="80" spans="3:26" x14ac:dyDescent="0.25">
      <c r="C80" s="13"/>
      <c r="D80" s="30"/>
      <c r="E80" s="30"/>
      <c r="F80" s="30"/>
      <c r="G80" s="13"/>
      <c r="H80" s="13"/>
      <c r="I80" s="13"/>
      <c r="J80" s="13"/>
      <c r="K80" s="13"/>
      <c r="L80" s="13"/>
      <c r="M80" s="13"/>
      <c r="N80" s="13"/>
      <c r="O80" s="30"/>
      <c r="P80" s="30"/>
      <c r="Q80" s="30"/>
      <c r="R80" s="13"/>
      <c r="S80" s="13"/>
      <c r="T80" s="13"/>
      <c r="U80" s="13"/>
      <c r="V80" s="13"/>
      <c r="W80" s="13"/>
      <c r="X80" s="13"/>
      <c r="Y80" s="13"/>
      <c r="Z80" s="13"/>
    </row>
    <row r="81" spans="3:26" x14ac:dyDescent="0.25">
      <c r="C81" s="13"/>
      <c r="D81" s="30"/>
      <c r="E81" s="30"/>
      <c r="F81" s="30"/>
      <c r="G81" s="13"/>
      <c r="H81" s="13"/>
      <c r="I81" s="13"/>
      <c r="J81" s="13"/>
      <c r="K81" s="13"/>
      <c r="L81" s="13"/>
      <c r="M81" s="13"/>
      <c r="N81" s="13"/>
      <c r="O81" s="30"/>
      <c r="P81" s="30"/>
      <c r="Q81" s="30"/>
      <c r="R81" s="13"/>
      <c r="S81" s="13"/>
      <c r="T81" s="13"/>
      <c r="U81" s="13"/>
      <c r="V81" s="13"/>
      <c r="W81" s="13"/>
      <c r="X81" s="13"/>
      <c r="Y81" s="13"/>
      <c r="Z81" s="13"/>
    </row>
    <row r="82" spans="3:26" x14ac:dyDescent="0.25">
      <c r="C82" s="13"/>
      <c r="D82" s="30"/>
      <c r="E82" s="30"/>
      <c r="F82" s="30"/>
      <c r="G82" s="13"/>
      <c r="H82" s="13"/>
      <c r="I82" s="13"/>
      <c r="J82" s="13"/>
      <c r="K82" s="13"/>
      <c r="L82" s="13"/>
      <c r="M82" s="13"/>
      <c r="N82" s="13"/>
      <c r="O82" s="30"/>
      <c r="P82" s="30"/>
      <c r="Q82" s="30"/>
      <c r="R82" s="13"/>
      <c r="S82" s="13"/>
      <c r="T82" s="13"/>
      <c r="U82" s="13"/>
      <c r="V82" s="13"/>
      <c r="W82" s="13"/>
      <c r="X82" s="13"/>
      <c r="Y82" s="13"/>
      <c r="Z82" s="13"/>
    </row>
    <row r="83" spans="3:26" x14ac:dyDescent="0.25">
      <c r="C83" s="13"/>
      <c r="D83" s="30"/>
      <c r="E83" s="30"/>
      <c r="F83" s="30"/>
      <c r="G83" s="13"/>
      <c r="H83" s="13"/>
      <c r="I83" s="13"/>
      <c r="J83" s="13"/>
      <c r="K83" s="13"/>
      <c r="L83" s="13"/>
      <c r="M83" s="13"/>
      <c r="N83" s="13"/>
      <c r="O83" s="30"/>
      <c r="P83" s="30"/>
      <c r="Q83" s="30"/>
      <c r="R83" s="13"/>
      <c r="S83" s="13"/>
      <c r="T83" s="13"/>
      <c r="U83" s="13"/>
      <c r="V83" s="13"/>
      <c r="W83" s="13"/>
      <c r="X83" s="13"/>
      <c r="Y83" s="13"/>
      <c r="Z83" s="13"/>
    </row>
    <row r="84" spans="3:26" x14ac:dyDescent="0.25">
      <c r="C84" s="13"/>
      <c r="D84" s="30"/>
      <c r="E84" s="30"/>
      <c r="F84" s="30"/>
      <c r="G84" s="13"/>
      <c r="H84" s="13"/>
      <c r="I84" s="13"/>
      <c r="J84" s="13"/>
      <c r="K84" s="13"/>
      <c r="L84" s="13"/>
      <c r="M84" s="13"/>
      <c r="N84" s="13"/>
      <c r="O84" s="30"/>
      <c r="P84" s="30"/>
      <c r="Q84" s="30"/>
      <c r="R84" s="13"/>
      <c r="S84" s="13"/>
      <c r="T84" s="13"/>
      <c r="U84" s="13"/>
      <c r="V84" s="13"/>
      <c r="W84" s="13"/>
      <c r="X84" s="13"/>
      <c r="Y84" s="13"/>
      <c r="Z84" s="13"/>
    </row>
    <row r="85" spans="3:26" x14ac:dyDescent="0.25">
      <c r="C85" s="13"/>
      <c r="D85" s="30"/>
      <c r="E85" s="30"/>
      <c r="F85" s="30"/>
      <c r="G85" s="13"/>
      <c r="H85" s="13"/>
      <c r="I85" s="13"/>
      <c r="J85" s="13"/>
      <c r="K85" s="13"/>
      <c r="L85" s="13"/>
      <c r="M85" s="13"/>
      <c r="N85" s="13"/>
      <c r="O85" s="30"/>
      <c r="P85" s="30"/>
      <c r="Q85" s="30"/>
      <c r="R85" s="13"/>
      <c r="S85" s="13"/>
      <c r="T85" s="13"/>
      <c r="U85" s="13"/>
      <c r="V85" s="13"/>
      <c r="W85" s="13"/>
      <c r="X85" s="13"/>
      <c r="Y85" s="13"/>
      <c r="Z85" s="13"/>
    </row>
    <row r="86" spans="3:26" x14ac:dyDescent="0.25">
      <c r="C86" s="13"/>
      <c r="D86" s="30"/>
      <c r="E86" s="30"/>
      <c r="F86" s="30"/>
      <c r="G86" s="13"/>
      <c r="H86" s="13"/>
      <c r="I86" s="13"/>
      <c r="J86" s="13"/>
      <c r="K86" s="13"/>
      <c r="L86" s="13"/>
      <c r="M86" s="13"/>
      <c r="N86" s="13"/>
      <c r="O86" s="30"/>
      <c r="P86" s="30"/>
      <c r="Q86" s="30"/>
      <c r="R86" s="13"/>
      <c r="S86" s="13"/>
      <c r="T86" s="13"/>
      <c r="U86" s="13"/>
      <c r="V86" s="13"/>
      <c r="W86" s="13"/>
      <c r="X86" s="13"/>
      <c r="Y86" s="13"/>
      <c r="Z86" s="13"/>
    </row>
    <row r="87" spans="3:26" x14ac:dyDescent="0.25">
      <c r="C87" s="13"/>
      <c r="D87" s="30"/>
      <c r="E87" s="30"/>
      <c r="F87" s="30"/>
      <c r="G87" s="13"/>
      <c r="H87" s="13"/>
      <c r="I87" s="13"/>
      <c r="J87" s="13"/>
      <c r="K87" s="13"/>
      <c r="L87" s="13"/>
      <c r="M87" s="13"/>
      <c r="N87" s="13"/>
      <c r="O87" s="30"/>
      <c r="P87" s="30"/>
      <c r="Q87" s="30"/>
      <c r="R87" s="13"/>
      <c r="S87" s="13"/>
      <c r="T87" s="13"/>
      <c r="U87" s="13"/>
      <c r="V87" s="13"/>
      <c r="W87" s="13"/>
      <c r="X87" s="13"/>
      <c r="Y87" s="13"/>
      <c r="Z87" s="13"/>
    </row>
    <row r="88" spans="3:26" x14ac:dyDescent="0.25">
      <c r="C88" s="13"/>
      <c r="D88" s="30"/>
      <c r="E88" s="30"/>
      <c r="F88" s="30"/>
      <c r="G88" s="13"/>
      <c r="H88" s="13"/>
      <c r="I88" s="13"/>
      <c r="J88" s="13"/>
      <c r="K88" s="13"/>
      <c r="L88" s="13"/>
      <c r="M88" s="13"/>
      <c r="N88" s="13"/>
      <c r="O88" s="30"/>
      <c r="P88" s="30"/>
      <c r="Q88" s="30"/>
      <c r="R88" s="13"/>
      <c r="S88" s="13"/>
      <c r="T88" s="13"/>
      <c r="U88" s="13"/>
      <c r="V88" s="13"/>
      <c r="W88" s="13"/>
      <c r="X88" s="13"/>
      <c r="Y88" s="13"/>
      <c r="Z88" s="13"/>
    </row>
    <row r="89" spans="3:26" x14ac:dyDescent="0.25">
      <c r="C89" s="13"/>
      <c r="D89" s="30"/>
      <c r="E89" s="30"/>
      <c r="F89" s="30"/>
      <c r="G89" s="13"/>
      <c r="H89" s="13"/>
      <c r="I89" s="13"/>
      <c r="J89" s="13"/>
      <c r="K89" s="13"/>
      <c r="L89" s="13"/>
      <c r="M89" s="13"/>
      <c r="N89" s="13"/>
      <c r="O89" s="30"/>
      <c r="P89" s="30"/>
      <c r="Q89" s="30"/>
      <c r="R89" s="13"/>
      <c r="S89" s="13"/>
      <c r="T89" s="13"/>
      <c r="U89" s="13"/>
      <c r="V89" s="13"/>
      <c r="W89" s="13"/>
      <c r="X89" s="13"/>
      <c r="Y89" s="13"/>
      <c r="Z89" s="13"/>
    </row>
    <row r="90" spans="3:26" x14ac:dyDescent="0.25">
      <c r="C90" s="13"/>
      <c r="D90" s="30"/>
      <c r="E90" s="30"/>
      <c r="F90" s="30"/>
      <c r="G90" s="13"/>
      <c r="H90" s="13"/>
      <c r="I90" s="13"/>
      <c r="J90" s="13"/>
      <c r="K90" s="13"/>
      <c r="L90" s="13"/>
      <c r="M90" s="13"/>
      <c r="N90" s="13"/>
      <c r="O90" s="30"/>
      <c r="P90" s="30"/>
      <c r="Q90" s="30"/>
      <c r="R90" s="13"/>
      <c r="S90" s="13"/>
      <c r="T90" s="13"/>
      <c r="U90" s="13"/>
      <c r="V90" s="13"/>
      <c r="W90" s="13"/>
      <c r="X90" s="13"/>
      <c r="Y90" s="13"/>
      <c r="Z90" s="13"/>
    </row>
    <row r="91" spans="3:26" x14ac:dyDescent="0.25">
      <c r="C91" s="13"/>
      <c r="D91" s="30"/>
      <c r="E91" s="30"/>
      <c r="F91" s="30"/>
      <c r="G91" s="13"/>
      <c r="H91" s="13"/>
      <c r="I91" s="13"/>
      <c r="J91" s="13"/>
      <c r="K91" s="13"/>
      <c r="L91" s="13"/>
      <c r="M91" s="13"/>
      <c r="N91" s="13"/>
      <c r="O91" s="30"/>
      <c r="P91" s="30"/>
      <c r="Q91" s="30"/>
      <c r="R91" s="13"/>
      <c r="S91" s="13"/>
      <c r="T91" s="13"/>
      <c r="U91" s="13"/>
      <c r="V91" s="13"/>
      <c r="W91" s="13"/>
      <c r="X91" s="13"/>
      <c r="Y91" s="13"/>
      <c r="Z91" s="13"/>
    </row>
    <row r="92" spans="3:26" x14ac:dyDescent="0.25">
      <c r="C92" s="13"/>
      <c r="D92" s="30"/>
      <c r="E92" s="30"/>
      <c r="F92" s="30"/>
      <c r="G92" s="13"/>
      <c r="H92" s="13"/>
      <c r="I92" s="13"/>
      <c r="J92" s="13"/>
      <c r="K92" s="13"/>
      <c r="L92" s="13"/>
      <c r="M92" s="13"/>
      <c r="N92" s="13"/>
      <c r="O92" s="30"/>
      <c r="P92" s="30"/>
      <c r="Q92" s="30"/>
      <c r="R92" s="13"/>
      <c r="S92" s="13"/>
      <c r="T92" s="13"/>
      <c r="U92" s="13"/>
      <c r="V92" s="13"/>
      <c r="W92" s="13"/>
      <c r="X92" s="13"/>
      <c r="Y92" s="13"/>
      <c r="Z92" s="13"/>
    </row>
    <row r="93" spans="3:26" x14ac:dyDescent="0.25">
      <c r="C93" s="13"/>
      <c r="D93" s="30"/>
      <c r="E93" s="30"/>
      <c r="F93" s="30"/>
      <c r="G93" s="13"/>
      <c r="H93" s="13"/>
      <c r="I93" s="13"/>
      <c r="J93" s="13"/>
      <c r="K93" s="13"/>
      <c r="L93" s="13"/>
      <c r="M93" s="13"/>
      <c r="N93" s="13"/>
      <c r="O93" s="30"/>
      <c r="P93" s="30"/>
      <c r="Q93" s="30"/>
      <c r="R93" s="13"/>
      <c r="S93" s="13"/>
      <c r="T93" s="13"/>
      <c r="U93" s="13"/>
      <c r="V93" s="13"/>
      <c r="W93" s="13"/>
      <c r="X93" s="13"/>
      <c r="Y93" s="13"/>
      <c r="Z93" s="13"/>
    </row>
    <row r="94" spans="3:26" x14ac:dyDescent="0.25">
      <c r="C94" s="13"/>
      <c r="D94" s="30"/>
      <c r="E94" s="30"/>
      <c r="F94" s="30"/>
      <c r="G94" s="13"/>
      <c r="H94" s="13"/>
      <c r="I94" s="13"/>
      <c r="J94" s="13"/>
      <c r="K94" s="13"/>
      <c r="L94" s="13"/>
      <c r="M94" s="13"/>
      <c r="N94" s="13"/>
      <c r="O94" s="30"/>
      <c r="P94" s="30"/>
      <c r="Q94" s="30"/>
      <c r="R94" s="13"/>
      <c r="S94" s="13"/>
      <c r="T94" s="13"/>
      <c r="U94" s="13"/>
      <c r="V94" s="13"/>
      <c r="W94" s="13"/>
      <c r="X94" s="13"/>
      <c r="Y94" s="13"/>
      <c r="Z94" s="13"/>
    </row>
    <row r="95" spans="3:26" x14ac:dyDescent="0.25">
      <c r="C95" s="13"/>
      <c r="D95" s="30"/>
      <c r="E95" s="30"/>
      <c r="F95" s="30"/>
      <c r="G95" s="13"/>
      <c r="H95" s="13"/>
      <c r="I95" s="13"/>
      <c r="J95" s="13"/>
      <c r="K95" s="13"/>
      <c r="L95" s="13"/>
      <c r="M95" s="13"/>
      <c r="N95" s="13"/>
      <c r="O95" s="30"/>
      <c r="P95" s="30"/>
      <c r="Q95" s="30"/>
      <c r="R95" s="13"/>
      <c r="S95" s="13"/>
      <c r="T95" s="13"/>
      <c r="U95" s="13"/>
      <c r="V95" s="13"/>
      <c r="W95" s="13"/>
      <c r="X95" s="13"/>
      <c r="Y95" s="13"/>
      <c r="Z95" s="13"/>
    </row>
    <row r="96" spans="3:26" x14ac:dyDescent="0.25">
      <c r="C96" s="13"/>
      <c r="D96" s="30"/>
      <c r="E96" s="30"/>
      <c r="F96" s="30"/>
      <c r="G96" s="13"/>
      <c r="H96" s="13"/>
      <c r="I96" s="13"/>
      <c r="J96" s="13"/>
      <c r="K96" s="13"/>
      <c r="L96" s="13"/>
      <c r="M96" s="13"/>
      <c r="N96" s="13"/>
      <c r="O96" s="30"/>
      <c r="P96" s="30"/>
      <c r="Q96" s="30"/>
      <c r="R96" s="13"/>
      <c r="S96" s="13"/>
      <c r="T96" s="13"/>
      <c r="U96" s="13"/>
      <c r="V96" s="13"/>
      <c r="W96" s="13"/>
      <c r="X96" s="13"/>
      <c r="Y96" s="13"/>
      <c r="Z96" s="13"/>
    </row>
    <row r="97" spans="3:26" x14ac:dyDescent="0.25">
      <c r="C97" s="13"/>
      <c r="D97" s="30"/>
      <c r="E97" s="30"/>
      <c r="F97" s="30"/>
      <c r="G97" s="13"/>
      <c r="H97" s="13"/>
      <c r="I97" s="13"/>
      <c r="J97" s="13"/>
      <c r="K97" s="13"/>
      <c r="L97" s="13"/>
      <c r="M97" s="13"/>
      <c r="N97" s="13"/>
      <c r="O97" s="30"/>
      <c r="P97" s="30"/>
      <c r="Q97" s="30"/>
      <c r="R97" s="13"/>
      <c r="S97" s="13"/>
      <c r="T97" s="13"/>
      <c r="U97" s="13"/>
      <c r="V97" s="13"/>
      <c r="W97" s="13"/>
      <c r="X97" s="13"/>
      <c r="Y97" s="13"/>
      <c r="Z97" s="13"/>
    </row>
    <row r="98" spans="3:26" x14ac:dyDescent="0.25">
      <c r="C98" s="13"/>
      <c r="D98" s="30"/>
      <c r="E98" s="30"/>
      <c r="F98" s="30"/>
      <c r="G98" s="13"/>
      <c r="H98" s="13"/>
      <c r="I98" s="13"/>
      <c r="J98" s="13"/>
      <c r="K98" s="13"/>
      <c r="L98" s="13"/>
      <c r="M98" s="13"/>
      <c r="N98" s="13"/>
      <c r="O98" s="30"/>
      <c r="P98" s="30"/>
      <c r="Q98" s="30"/>
      <c r="R98" s="13"/>
      <c r="S98" s="13"/>
      <c r="T98" s="13"/>
      <c r="U98" s="13"/>
      <c r="V98" s="13"/>
      <c r="W98" s="13"/>
      <c r="X98" s="13"/>
      <c r="Y98" s="13"/>
      <c r="Z98" s="13"/>
    </row>
    <row r="99" spans="3:26" x14ac:dyDescent="0.25">
      <c r="C99" s="13"/>
      <c r="D99" s="30"/>
      <c r="E99" s="30"/>
      <c r="F99" s="30"/>
      <c r="G99" s="13"/>
      <c r="H99" s="13"/>
      <c r="I99" s="13"/>
      <c r="J99" s="13"/>
      <c r="K99" s="13"/>
      <c r="L99" s="13"/>
      <c r="M99" s="13"/>
      <c r="N99" s="13"/>
      <c r="O99" s="30"/>
      <c r="P99" s="30"/>
      <c r="Q99" s="30"/>
      <c r="R99" s="13"/>
      <c r="S99" s="13"/>
      <c r="T99" s="13"/>
      <c r="U99" s="13"/>
      <c r="V99" s="13"/>
      <c r="W99" s="13"/>
      <c r="X99" s="13"/>
      <c r="Y99" s="13"/>
      <c r="Z99" s="13"/>
    </row>
    <row r="100" spans="3:26" x14ac:dyDescent="0.25">
      <c r="C100" s="13"/>
      <c r="D100" s="30"/>
      <c r="E100" s="30"/>
      <c r="F100" s="30"/>
      <c r="G100" s="13"/>
      <c r="H100" s="13"/>
      <c r="I100" s="13"/>
      <c r="J100" s="13"/>
      <c r="K100" s="13"/>
      <c r="L100" s="13"/>
      <c r="M100" s="13"/>
      <c r="N100" s="13"/>
      <c r="O100" s="30"/>
      <c r="P100" s="30"/>
      <c r="Q100" s="30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3:26" x14ac:dyDescent="0.25">
      <c r="C101" s="13"/>
      <c r="D101" s="30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30"/>
      <c r="P101" s="30"/>
      <c r="Q101" s="30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3:26" x14ac:dyDescent="0.25">
      <c r="C102" s="13"/>
      <c r="D102" s="30"/>
      <c r="E102" s="30"/>
      <c r="F102" s="30"/>
      <c r="G102" s="13"/>
      <c r="H102" s="13"/>
      <c r="I102" s="13"/>
      <c r="J102" s="13"/>
      <c r="K102" s="13"/>
      <c r="L102" s="13"/>
      <c r="M102" s="13"/>
      <c r="N102" s="13"/>
      <c r="O102" s="30"/>
      <c r="P102" s="30"/>
      <c r="Q102" s="30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3:26" x14ac:dyDescent="0.25">
      <c r="C103" s="13"/>
      <c r="D103" s="30"/>
      <c r="E103" s="30"/>
      <c r="F103" s="30"/>
      <c r="G103" s="13"/>
      <c r="H103" s="13"/>
      <c r="I103" s="13"/>
      <c r="J103" s="13"/>
      <c r="K103" s="13"/>
      <c r="L103" s="13"/>
      <c r="M103" s="13"/>
      <c r="N103" s="13"/>
      <c r="O103" s="30"/>
      <c r="P103" s="30"/>
      <c r="Q103" s="30"/>
      <c r="R103" s="13"/>
      <c r="S103" s="13"/>
      <c r="T103" s="13"/>
      <c r="U103" s="13"/>
      <c r="V103" s="13"/>
      <c r="W103" s="13"/>
      <c r="X103" s="13"/>
      <c r="Y103" s="13"/>
      <c r="Z103" s="13"/>
    </row>
  </sheetData>
  <mergeCells count="1"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AD5FF"/>
  </sheetPr>
  <dimension ref="A1:P55"/>
  <sheetViews>
    <sheetView workbookViewId="0"/>
  </sheetViews>
  <sheetFormatPr defaultRowHeight="15" x14ac:dyDescent="0.25"/>
  <cols>
    <col min="1" max="1" width="15.85546875" bestFit="1" customWidth="1"/>
    <col min="2" max="2" width="9.7109375" bestFit="1" customWidth="1"/>
    <col min="3" max="3" width="7.7109375" bestFit="1" customWidth="1"/>
    <col min="4" max="4" width="50.7109375" customWidth="1"/>
    <col min="5" max="5" width="22.42578125" bestFit="1" customWidth="1"/>
    <col min="6" max="6" width="23.5703125" bestFit="1" customWidth="1"/>
    <col min="7" max="7" width="15.85546875" bestFit="1" customWidth="1"/>
    <col min="8" max="8" width="5.42578125" bestFit="1" customWidth="1"/>
    <col min="9" max="9" width="11.28515625" bestFit="1" customWidth="1"/>
    <col min="10" max="10" width="20.28515625" bestFit="1" customWidth="1"/>
    <col min="11" max="11" width="21.5703125" bestFit="1" customWidth="1"/>
    <col min="12" max="12" width="13.85546875" bestFit="1" customWidth="1"/>
    <col min="13" max="13" width="35" style="37" bestFit="1" customWidth="1"/>
    <col min="14" max="14" width="36.28515625" bestFit="1" customWidth="1"/>
    <col min="15" max="15" width="40.42578125" bestFit="1" customWidth="1"/>
  </cols>
  <sheetData>
    <row r="1" spans="1:16" x14ac:dyDescent="0.25">
      <c r="M1"/>
    </row>
    <row r="2" spans="1:16" x14ac:dyDescent="0.25">
      <c r="A2" t="s">
        <v>634</v>
      </c>
      <c r="B2" s="2">
        <v>51</v>
      </c>
      <c r="D2" t="s">
        <v>717</v>
      </c>
      <c r="E2" s="36" t="s">
        <v>751</v>
      </c>
      <c r="M2"/>
    </row>
    <row r="3" spans="1:16" x14ac:dyDescent="0.25">
      <c r="D3" t="s">
        <v>750</v>
      </c>
      <c r="E3" t="b">
        <v>0</v>
      </c>
      <c r="M3"/>
    </row>
    <row r="4" spans="1:16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s="38" t="s">
        <v>12</v>
      </c>
      <c r="N4" t="s">
        <v>13</v>
      </c>
      <c r="O4" t="s">
        <v>14</v>
      </c>
      <c r="P4" t="s">
        <v>716</v>
      </c>
    </row>
    <row r="5" spans="1:16" x14ac:dyDescent="0.25">
      <c r="A5" t="s">
        <v>712</v>
      </c>
      <c r="B5" s="1">
        <v>44106</v>
      </c>
      <c r="C5" t="s">
        <v>644</v>
      </c>
      <c r="D5" t="s">
        <v>711</v>
      </c>
      <c r="E5">
        <v>0.23270642757415699</v>
      </c>
      <c r="F5">
        <v>0.23780867457389801</v>
      </c>
      <c r="G5">
        <v>-5.1022469997405997E-3</v>
      </c>
      <c r="H5">
        <v>20.95</v>
      </c>
      <c r="I5">
        <v>34.192850589221997</v>
      </c>
      <c r="J5">
        <v>0.2</v>
      </c>
      <c r="K5">
        <v>0.2</v>
      </c>
      <c r="L5">
        <v>-0.1</v>
      </c>
      <c r="M5" s="37">
        <v>105.109681326255</v>
      </c>
      <c r="N5">
        <v>188.47543742176799</v>
      </c>
      <c r="O5">
        <v>112.31563667456</v>
      </c>
      <c r="P5">
        <v>34.192917000000001</v>
      </c>
    </row>
    <row r="6" spans="1:16" x14ac:dyDescent="0.25">
      <c r="A6" t="s">
        <v>710</v>
      </c>
      <c r="B6" s="1">
        <v>44106</v>
      </c>
      <c r="C6" t="s">
        <v>640</v>
      </c>
      <c r="D6" t="s">
        <v>709</v>
      </c>
      <c r="E6">
        <v>0.52749860286712602</v>
      </c>
      <c r="F6">
        <v>0.205811336636543</v>
      </c>
      <c r="G6">
        <v>0.32168726623058302</v>
      </c>
      <c r="H6">
        <v>3.64</v>
      </c>
      <c r="I6">
        <v>78.602613044121995</v>
      </c>
      <c r="J6">
        <v>0.5</v>
      </c>
      <c r="K6">
        <v>0.2</v>
      </c>
      <c r="L6">
        <v>0.3</v>
      </c>
      <c r="N6">
        <v>-11.8934832079491</v>
      </c>
      <c r="P6">
        <v>78.602530000000002</v>
      </c>
    </row>
    <row r="7" spans="1:16" x14ac:dyDescent="0.25">
      <c r="A7" t="s">
        <v>35</v>
      </c>
      <c r="B7" s="1">
        <v>44106</v>
      </c>
      <c r="C7" t="s">
        <v>644</v>
      </c>
      <c r="D7" t="s">
        <v>36</v>
      </c>
      <c r="E7">
        <v>0.27634546160697898</v>
      </c>
      <c r="F7">
        <v>8.6152940988540594E-2</v>
      </c>
      <c r="G7">
        <v>0.190192520618438</v>
      </c>
      <c r="H7">
        <v>65.69</v>
      </c>
      <c r="I7">
        <v>663.41868371046996</v>
      </c>
      <c r="J7">
        <v>0.2</v>
      </c>
      <c r="K7">
        <v>0</v>
      </c>
      <c r="L7">
        <v>0.1</v>
      </c>
      <c r="M7" s="37">
        <v>6.1194407723864099</v>
      </c>
      <c r="N7">
        <v>0.60409023632776804</v>
      </c>
      <c r="O7">
        <v>22.390484427871499</v>
      </c>
      <c r="P7">
        <v>705.03970000000004</v>
      </c>
    </row>
    <row r="8" spans="1:16" x14ac:dyDescent="0.25">
      <c r="A8" t="s">
        <v>37</v>
      </c>
      <c r="B8" s="1">
        <v>44106</v>
      </c>
      <c r="C8" t="s">
        <v>644</v>
      </c>
      <c r="D8" t="s">
        <v>38</v>
      </c>
      <c r="E8">
        <v>0.48802226781844998</v>
      </c>
      <c r="F8">
        <v>0.118907682597637</v>
      </c>
      <c r="G8">
        <v>0.36911458522081297</v>
      </c>
      <c r="H8">
        <v>25.54</v>
      </c>
      <c r="I8">
        <v>2133.4791986402602</v>
      </c>
      <c r="J8">
        <v>0.4</v>
      </c>
      <c r="K8">
        <v>0.1</v>
      </c>
      <c r="L8">
        <v>0.3</v>
      </c>
      <c r="M8" s="37">
        <v>37.347415148876003</v>
      </c>
      <c r="N8">
        <v>25.7258679401107</v>
      </c>
      <c r="O8">
        <v>-33.662277307655302</v>
      </c>
      <c r="P8">
        <v>2133.4787999999999</v>
      </c>
    </row>
    <row r="9" spans="1:16" x14ac:dyDescent="0.25">
      <c r="A9" t="s">
        <v>708</v>
      </c>
      <c r="B9" s="1">
        <v>44106</v>
      </c>
      <c r="C9" t="s">
        <v>640</v>
      </c>
      <c r="D9" t="s">
        <v>707</v>
      </c>
      <c r="E9">
        <v>0.303670793771743</v>
      </c>
      <c r="F9">
        <v>0.126865684986114</v>
      </c>
      <c r="G9">
        <v>0.17680510878562899</v>
      </c>
      <c r="H9">
        <v>83.91</v>
      </c>
      <c r="I9">
        <v>1425.90446099674</v>
      </c>
      <c r="J9">
        <v>0.3</v>
      </c>
      <c r="K9">
        <v>0.1</v>
      </c>
      <c r="L9">
        <v>0.1</v>
      </c>
      <c r="M9" s="37">
        <v>22.7000763539052</v>
      </c>
      <c r="N9">
        <v>29.336064834758599</v>
      </c>
      <c r="O9">
        <v>42.507765447446403</v>
      </c>
      <c r="P9">
        <v>1425.9078</v>
      </c>
    </row>
    <row r="10" spans="1:16" x14ac:dyDescent="0.25">
      <c r="A10" t="s">
        <v>73</v>
      </c>
      <c r="B10" s="1">
        <v>44106</v>
      </c>
      <c r="C10" t="s">
        <v>644</v>
      </c>
      <c r="D10" t="s">
        <v>74</v>
      </c>
      <c r="E10">
        <v>0.47849079966545099</v>
      </c>
      <c r="F10">
        <v>0.12654633820056899</v>
      </c>
      <c r="G10">
        <v>0.35194446146488101</v>
      </c>
      <c r="H10">
        <v>13.14</v>
      </c>
      <c r="I10">
        <v>205.39865792022701</v>
      </c>
      <c r="J10">
        <v>0.4</v>
      </c>
      <c r="K10">
        <v>0.1</v>
      </c>
      <c r="L10">
        <v>0.3</v>
      </c>
      <c r="M10" s="37">
        <v>57.183688911000203</v>
      </c>
      <c r="N10">
        <v>0.57680451257046195</v>
      </c>
      <c r="O10">
        <v>5.6666920915417496</v>
      </c>
      <c r="P10">
        <v>205.39922999999999</v>
      </c>
    </row>
    <row r="11" spans="1:16" x14ac:dyDescent="0.25">
      <c r="A11" t="s">
        <v>706</v>
      </c>
      <c r="B11" s="1">
        <v>44106</v>
      </c>
      <c r="C11" t="s">
        <v>640</v>
      </c>
      <c r="D11" t="s">
        <v>705</v>
      </c>
      <c r="E11">
        <v>0.43603703379630998</v>
      </c>
      <c r="F11">
        <v>0.13033549487590701</v>
      </c>
      <c r="G11">
        <v>0.30570153892040203</v>
      </c>
      <c r="H11">
        <v>70.47</v>
      </c>
      <c r="I11">
        <v>3372.6499458503699</v>
      </c>
      <c r="J11">
        <v>0.4</v>
      </c>
      <c r="K11">
        <v>0.1</v>
      </c>
      <c r="L11">
        <v>0.3</v>
      </c>
      <c r="M11" s="37">
        <v>24.467782124629899</v>
      </c>
      <c r="N11">
        <v>12.9625210464938</v>
      </c>
      <c r="O11">
        <v>7.9016728728902796</v>
      </c>
      <c r="P11">
        <v>3372.652</v>
      </c>
    </row>
    <row r="12" spans="1:16" x14ac:dyDescent="0.25">
      <c r="A12" t="s">
        <v>704</v>
      </c>
      <c r="B12" s="1">
        <v>44106</v>
      </c>
      <c r="C12" t="s">
        <v>640</v>
      </c>
      <c r="D12" t="s">
        <v>703</v>
      </c>
      <c r="E12">
        <v>9.5380917191505404E-2</v>
      </c>
      <c r="F12">
        <v>0.173008427023887</v>
      </c>
      <c r="G12">
        <v>-7.7627509832382202E-2</v>
      </c>
      <c r="H12">
        <v>179.75</v>
      </c>
      <c r="I12">
        <v>5946.2372970581</v>
      </c>
      <c r="J12">
        <v>0</v>
      </c>
      <c r="K12">
        <v>0.1</v>
      </c>
      <c r="L12">
        <v>-0.1</v>
      </c>
      <c r="M12" s="37">
        <v>-20.763882391895802</v>
      </c>
      <c r="N12">
        <v>83.882317882518606</v>
      </c>
      <c r="O12">
        <v>21.1071886597156</v>
      </c>
      <c r="P12">
        <v>5946.2380000000003</v>
      </c>
    </row>
    <row r="13" spans="1:16" x14ac:dyDescent="0.25">
      <c r="A13" t="s">
        <v>702</v>
      </c>
      <c r="B13" s="1">
        <v>44106</v>
      </c>
      <c r="C13" t="s">
        <v>640</v>
      </c>
      <c r="D13" t="s">
        <v>701</v>
      </c>
      <c r="E13">
        <v>0.30289635062217701</v>
      </c>
      <c r="F13">
        <v>7.7970661222934695E-2</v>
      </c>
      <c r="G13">
        <v>0.22492568939924201</v>
      </c>
      <c r="H13">
        <v>13.79</v>
      </c>
      <c r="I13">
        <v>427.86909440889298</v>
      </c>
      <c r="J13">
        <v>0.3</v>
      </c>
      <c r="K13">
        <v>0</v>
      </c>
      <c r="L13">
        <v>0.2</v>
      </c>
      <c r="M13" s="37">
        <v>-17.6808893313247</v>
      </c>
      <c r="N13">
        <v>-34.367539602277901</v>
      </c>
      <c r="O13">
        <v>34.174550372090003</v>
      </c>
      <c r="P13">
        <v>427.86923000000002</v>
      </c>
    </row>
    <row r="14" spans="1:16" x14ac:dyDescent="0.25">
      <c r="A14" t="s">
        <v>158</v>
      </c>
      <c r="B14" s="1">
        <v>44106</v>
      </c>
      <c r="C14" t="s">
        <v>644</v>
      </c>
      <c r="D14" t="s">
        <v>159</v>
      </c>
      <c r="E14">
        <v>0.17748914659023199</v>
      </c>
      <c r="F14">
        <v>8.1604264676570795E-2</v>
      </c>
      <c r="G14">
        <v>9.5884881913661901E-2</v>
      </c>
      <c r="H14">
        <v>67.56</v>
      </c>
      <c r="I14">
        <v>5370.7265194808097</v>
      </c>
      <c r="J14">
        <v>0.1</v>
      </c>
      <c r="K14">
        <v>0</v>
      </c>
      <c r="L14">
        <v>0</v>
      </c>
      <c r="M14" s="37">
        <v>6.3748348657689604</v>
      </c>
      <c r="N14">
        <v>13.288620053481401</v>
      </c>
      <c r="O14">
        <v>16.697123112072099</v>
      </c>
      <c r="P14">
        <v>5370.7290000000003</v>
      </c>
    </row>
    <row r="15" spans="1:16" x14ac:dyDescent="0.25">
      <c r="A15" t="s">
        <v>700</v>
      </c>
      <c r="B15" s="1">
        <v>44106</v>
      </c>
      <c r="C15" t="s">
        <v>640</v>
      </c>
      <c r="D15" t="s">
        <v>699</v>
      </c>
      <c r="E15">
        <v>0.121091768145561</v>
      </c>
      <c r="F15">
        <v>8.7531380355358096E-2</v>
      </c>
      <c r="G15">
        <v>3.3560387790202997E-2</v>
      </c>
      <c r="H15">
        <v>77.89</v>
      </c>
      <c r="I15">
        <v>28328.7933980087</v>
      </c>
      <c r="J15">
        <v>0.1</v>
      </c>
      <c r="K15">
        <v>0</v>
      </c>
      <c r="L15">
        <v>0</v>
      </c>
      <c r="M15" s="37">
        <v>7.5774424723938498</v>
      </c>
      <c r="N15">
        <v>9.4219517646284707</v>
      </c>
      <c r="O15">
        <v>13.2091643618808</v>
      </c>
      <c r="P15">
        <v>28328.826000000001</v>
      </c>
    </row>
    <row r="16" spans="1:16" x14ac:dyDescent="0.25">
      <c r="A16" t="s">
        <v>216</v>
      </c>
      <c r="B16" s="1">
        <v>44106</v>
      </c>
      <c r="C16" t="s">
        <v>644</v>
      </c>
      <c r="D16" t="s">
        <v>217</v>
      </c>
      <c r="E16">
        <v>0.18257670104503601</v>
      </c>
      <c r="F16">
        <v>7.5338326394557897E-2</v>
      </c>
      <c r="G16">
        <v>0.107238374650478</v>
      </c>
      <c r="H16">
        <v>39.69</v>
      </c>
      <c r="I16">
        <v>4462.0806899551799</v>
      </c>
      <c r="J16">
        <v>0.1</v>
      </c>
      <c r="K16">
        <v>0</v>
      </c>
      <c r="L16">
        <v>0.1</v>
      </c>
      <c r="M16" s="37">
        <v>4.74585055332832</v>
      </c>
      <c r="N16">
        <v>-1.4453965645419999</v>
      </c>
      <c r="O16">
        <v>58.2275720612352</v>
      </c>
      <c r="P16">
        <v>4462.0684000000001</v>
      </c>
    </row>
    <row r="17" spans="1:16" x14ac:dyDescent="0.25">
      <c r="A17" t="s">
        <v>698</v>
      </c>
      <c r="B17" s="1">
        <v>44106</v>
      </c>
      <c r="C17" t="s">
        <v>640</v>
      </c>
      <c r="D17" t="s">
        <v>697</v>
      </c>
      <c r="E17">
        <v>0.13500376045703799</v>
      </c>
      <c r="F17">
        <v>9.7445085644721902E-2</v>
      </c>
      <c r="G17">
        <v>3.7558674812316797E-2</v>
      </c>
      <c r="H17">
        <v>52.2</v>
      </c>
      <c r="I17">
        <v>5821.2961193230203</v>
      </c>
      <c r="J17">
        <v>0.1</v>
      </c>
      <c r="K17">
        <v>0</v>
      </c>
      <c r="L17">
        <v>0</v>
      </c>
      <c r="M17" s="37">
        <v>11.029751966830901</v>
      </c>
      <c r="N17">
        <v>15.428167367067999</v>
      </c>
      <c r="O17">
        <v>27.296720011025101</v>
      </c>
      <c r="P17">
        <v>5821.2915000000003</v>
      </c>
    </row>
    <row r="18" spans="1:16" x14ac:dyDescent="0.25">
      <c r="A18" t="s">
        <v>696</v>
      </c>
      <c r="B18" s="1">
        <v>44106</v>
      </c>
      <c r="C18" t="s">
        <v>640</v>
      </c>
      <c r="D18" t="s">
        <v>695</v>
      </c>
      <c r="E18">
        <v>0.14593943953514099</v>
      </c>
      <c r="F18">
        <v>5.3151547908782897E-2</v>
      </c>
      <c r="G18">
        <v>9.2787891626358004E-2</v>
      </c>
      <c r="H18">
        <v>87.52</v>
      </c>
      <c r="I18">
        <v>12090.7414381007</v>
      </c>
      <c r="J18">
        <v>0.1</v>
      </c>
      <c r="K18">
        <v>0</v>
      </c>
      <c r="L18">
        <v>0</v>
      </c>
      <c r="M18" s="37">
        <v>1.7709745929982299</v>
      </c>
      <c r="N18">
        <v>15.211047259920001</v>
      </c>
      <c r="O18">
        <v>22.3945173581522</v>
      </c>
      <c r="P18">
        <v>12090.712</v>
      </c>
    </row>
    <row r="19" spans="1:16" x14ac:dyDescent="0.25">
      <c r="A19" t="s">
        <v>694</v>
      </c>
      <c r="B19" s="1">
        <v>44106</v>
      </c>
      <c r="C19" t="s">
        <v>640</v>
      </c>
      <c r="D19" t="s">
        <v>693</v>
      </c>
      <c r="E19">
        <v>0.20885518193244901</v>
      </c>
      <c r="F19">
        <v>0.101463310420513</v>
      </c>
      <c r="G19">
        <v>0.10739187151193599</v>
      </c>
      <c r="H19">
        <v>33.049999999999997</v>
      </c>
      <c r="I19">
        <v>9645.6112122733593</v>
      </c>
      <c r="J19">
        <v>0.2</v>
      </c>
      <c r="K19">
        <v>0.1</v>
      </c>
      <c r="L19">
        <v>0.1</v>
      </c>
      <c r="M19" s="37">
        <v>14.718580982537199</v>
      </c>
      <c r="N19">
        <v>32.124468475809998</v>
      </c>
      <c r="O19">
        <v>24.756437712190301</v>
      </c>
      <c r="P19">
        <v>9645.6090000000004</v>
      </c>
    </row>
    <row r="20" spans="1:16" x14ac:dyDescent="0.25">
      <c r="A20" t="s">
        <v>692</v>
      </c>
      <c r="B20" s="1">
        <v>44106</v>
      </c>
      <c r="C20" t="s">
        <v>640</v>
      </c>
      <c r="D20" t="s">
        <v>691</v>
      </c>
      <c r="E20">
        <v>0.96500957012176503</v>
      </c>
      <c r="F20">
        <v>0.184470444917678</v>
      </c>
      <c r="G20">
        <v>0.78053912520408597</v>
      </c>
      <c r="H20">
        <v>4.8099999999999996</v>
      </c>
      <c r="I20">
        <v>332.162217270474</v>
      </c>
      <c r="J20">
        <v>0.9</v>
      </c>
      <c r="K20">
        <v>0.1</v>
      </c>
      <c r="L20">
        <v>0.7</v>
      </c>
      <c r="P20">
        <v>713.38995</v>
      </c>
    </row>
    <row r="21" spans="1:16" x14ac:dyDescent="0.25">
      <c r="A21" t="s">
        <v>690</v>
      </c>
      <c r="B21" s="1">
        <v>44106</v>
      </c>
      <c r="C21" t="s">
        <v>640</v>
      </c>
      <c r="D21" t="s">
        <v>689</v>
      </c>
      <c r="E21">
        <v>9.5432102680206299E-2</v>
      </c>
      <c r="F21">
        <v>4.5275595039129202E-2</v>
      </c>
      <c r="G21">
        <v>5.0156507641077E-2</v>
      </c>
      <c r="H21">
        <v>279.31</v>
      </c>
      <c r="I21">
        <v>300664.767529406</v>
      </c>
      <c r="J21">
        <v>0</v>
      </c>
      <c r="K21">
        <v>0</v>
      </c>
      <c r="L21">
        <v>0</v>
      </c>
      <c r="M21" s="37">
        <v>11.724395272960599</v>
      </c>
      <c r="N21">
        <v>18.985892468266801</v>
      </c>
      <c r="O21">
        <v>21.380602537055601</v>
      </c>
      <c r="P21">
        <v>300666.03000000003</v>
      </c>
    </row>
    <row r="22" spans="1:16" x14ac:dyDescent="0.25">
      <c r="A22" t="s">
        <v>748</v>
      </c>
      <c r="B22" s="1">
        <v>44106</v>
      </c>
      <c r="C22" t="s">
        <v>640</v>
      </c>
      <c r="D22" t="s">
        <v>749</v>
      </c>
      <c r="E22">
        <v>0.15787123143672899</v>
      </c>
      <c r="F22">
        <v>0.27717480063438399</v>
      </c>
      <c r="G22">
        <v>-0.119303569197654</v>
      </c>
      <c r="H22">
        <v>35.909999999999997</v>
      </c>
      <c r="I22">
        <v>210.299290137089</v>
      </c>
      <c r="J22">
        <v>0.1</v>
      </c>
      <c r="K22">
        <v>0.2</v>
      </c>
      <c r="L22">
        <v>-0.2</v>
      </c>
      <c r="M22" s="37">
        <v>-24.389685107944398</v>
      </c>
      <c r="N22">
        <v>-19.125832654774001</v>
      </c>
      <c r="O22">
        <v>-44.956491955311201</v>
      </c>
      <c r="P22">
        <v>220.56263999999999</v>
      </c>
    </row>
    <row r="23" spans="1:16" x14ac:dyDescent="0.25">
      <c r="A23" t="s">
        <v>688</v>
      </c>
      <c r="B23" s="1">
        <v>44106</v>
      </c>
      <c r="C23" t="s">
        <v>640</v>
      </c>
      <c r="D23" t="s">
        <v>687</v>
      </c>
      <c r="E23">
        <v>0.13005010783672299</v>
      </c>
      <c r="F23">
        <v>0.146949768066406</v>
      </c>
      <c r="G23">
        <v>-1.6899660229682902E-2</v>
      </c>
      <c r="H23">
        <v>109.05</v>
      </c>
      <c r="I23">
        <v>3249.6014012884102</v>
      </c>
      <c r="J23">
        <v>0.1</v>
      </c>
      <c r="K23">
        <v>0.1</v>
      </c>
      <c r="L23">
        <v>-0.1</v>
      </c>
      <c r="M23" s="37">
        <v>-1.2544839075541101</v>
      </c>
      <c r="N23">
        <v>77.096537315263205</v>
      </c>
      <c r="O23">
        <v>10.5505081829626</v>
      </c>
      <c r="P23">
        <v>3249.6028000000001</v>
      </c>
    </row>
    <row r="24" spans="1:16" x14ac:dyDescent="0.25">
      <c r="A24" t="s">
        <v>686</v>
      </c>
      <c r="B24" s="1">
        <v>44106</v>
      </c>
      <c r="C24" t="s">
        <v>640</v>
      </c>
      <c r="D24" t="s">
        <v>685</v>
      </c>
      <c r="E24">
        <v>0.14746625721454601</v>
      </c>
      <c r="F24">
        <v>7.3060572147369301E-2</v>
      </c>
      <c r="G24">
        <v>7.4405685067176805E-2</v>
      </c>
      <c r="H24">
        <v>39.81</v>
      </c>
      <c r="I24">
        <v>3603.8827448644302</v>
      </c>
      <c r="J24">
        <v>0.1</v>
      </c>
      <c r="K24">
        <v>0</v>
      </c>
      <c r="L24">
        <v>0</v>
      </c>
      <c r="M24" s="37">
        <v>-2.3430173488422699</v>
      </c>
      <c r="N24">
        <v>-10.2500343042142</v>
      </c>
      <c r="O24">
        <v>0.928140212039542</v>
      </c>
      <c r="P24">
        <v>3603.884</v>
      </c>
    </row>
    <row r="25" spans="1:16" x14ac:dyDescent="0.25">
      <c r="A25" t="s">
        <v>684</v>
      </c>
      <c r="B25" s="1">
        <v>44106</v>
      </c>
      <c r="C25" t="s">
        <v>640</v>
      </c>
      <c r="D25" t="s">
        <v>683</v>
      </c>
      <c r="E25">
        <v>0.12608736753463701</v>
      </c>
      <c r="F25">
        <v>8.2737535238265894E-2</v>
      </c>
      <c r="G25">
        <v>4.3349832296371398E-2</v>
      </c>
      <c r="H25">
        <v>83.86</v>
      </c>
      <c r="I25">
        <v>25615.526339840999</v>
      </c>
      <c r="J25">
        <v>0.1</v>
      </c>
      <c r="K25">
        <v>0</v>
      </c>
      <c r="L25">
        <v>0</v>
      </c>
      <c r="M25" s="37">
        <v>5.0370971427355302</v>
      </c>
      <c r="N25">
        <v>7.4890620957652301</v>
      </c>
      <c r="O25">
        <v>19.324069845427701</v>
      </c>
      <c r="P25">
        <v>26226.143</v>
      </c>
    </row>
    <row r="26" spans="1:16" x14ac:dyDescent="0.25">
      <c r="A26" t="s">
        <v>682</v>
      </c>
      <c r="B26" s="1">
        <v>44106</v>
      </c>
      <c r="C26" t="s">
        <v>640</v>
      </c>
      <c r="D26" t="s">
        <v>681</v>
      </c>
      <c r="E26">
        <v>0.13423766195774001</v>
      </c>
      <c r="F26">
        <v>5.0541520118713303E-2</v>
      </c>
      <c r="G26">
        <v>8.3696141839027405E-2</v>
      </c>
      <c r="H26">
        <v>166.49</v>
      </c>
      <c r="I26">
        <v>125822.50477394099</v>
      </c>
      <c r="J26">
        <v>0.1</v>
      </c>
      <c r="K26">
        <v>0</v>
      </c>
      <c r="L26">
        <v>0</v>
      </c>
      <c r="M26" s="37">
        <v>20.9077024778835</v>
      </c>
      <c r="N26">
        <v>19.6749816631356</v>
      </c>
      <c r="O26">
        <v>25.272262054719</v>
      </c>
      <c r="P26">
        <v>125822.49</v>
      </c>
    </row>
    <row r="27" spans="1:16" x14ac:dyDescent="0.25">
      <c r="A27" t="s">
        <v>680</v>
      </c>
      <c r="B27" s="1">
        <v>44106</v>
      </c>
      <c r="C27" t="s">
        <v>640</v>
      </c>
      <c r="D27" t="s">
        <v>679</v>
      </c>
      <c r="E27">
        <v>0.307310611009597</v>
      </c>
      <c r="F27">
        <v>7.1000978350639302E-2</v>
      </c>
      <c r="G27">
        <v>0.23630963265895799</v>
      </c>
      <c r="H27">
        <v>55.29</v>
      </c>
      <c r="I27">
        <v>14397.515900939899</v>
      </c>
      <c r="J27">
        <v>0.3</v>
      </c>
      <c r="K27">
        <v>0</v>
      </c>
      <c r="L27">
        <v>0.2</v>
      </c>
      <c r="M27" s="37">
        <v>28.424354930124</v>
      </c>
      <c r="N27">
        <v>20.753850476765599</v>
      </c>
      <c r="O27">
        <v>36.852345985823199</v>
      </c>
      <c r="P27">
        <v>14397.516</v>
      </c>
    </row>
    <row r="28" spans="1:16" x14ac:dyDescent="0.25">
      <c r="A28" t="s">
        <v>678</v>
      </c>
      <c r="B28" s="1">
        <v>44106</v>
      </c>
      <c r="C28" t="s">
        <v>640</v>
      </c>
      <c r="D28" t="s">
        <v>677</v>
      </c>
      <c r="E28">
        <v>0.17883048951625799</v>
      </c>
      <c r="F28">
        <v>7.5751647353172302E-2</v>
      </c>
      <c r="G28">
        <v>0.10307884216308499</v>
      </c>
      <c r="H28">
        <v>49.03</v>
      </c>
      <c r="I28">
        <v>3108.5698909818898</v>
      </c>
      <c r="J28">
        <v>0.1</v>
      </c>
      <c r="K28">
        <v>0</v>
      </c>
      <c r="L28">
        <v>0.1</v>
      </c>
      <c r="M28" s="37">
        <v>-8.8689402596833098</v>
      </c>
      <c r="N28">
        <v>-13.382088047328599</v>
      </c>
      <c r="O28">
        <v>14.937776475502901</v>
      </c>
      <c r="P28">
        <v>3108.5706</v>
      </c>
    </row>
    <row r="29" spans="1:16" x14ac:dyDescent="0.25">
      <c r="A29" t="s">
        <v>676</v>
      </c>
      <c r="B29" s="1">
        <v>44106</v>
      </c>
      <c r="C29" t="s">
        <v>640</v>
      </c>
      <c r="D29" t="s">
        <v>675</v>
      </c>
      <c r="E29">
        <v>0.403947263956069</v>
      </c>
      <c r="F29">
        <v>0.169623613357543</v>
      </c>
      <c r="G29">
        <v>0.234323650598526</v>
      </c>
      <c r="H29">
        <v>102.19</v>
      </c>
      <c r="I29">
        <v>7275.4218705170797</v>
      </c>
      <c r="J29">
        <v>0.4</v>
      </c>
      <c r="K29">
        <v>0.1</v>
      </c>
      <c r="L29">
        <v>0.2</v>
      </c>
      <c r="M29" s="37">
        <v>48.853689485330101</v>
      </c>
      <c r="N29">
        <v>28.803691492776501</v>
      </c>
      <c r="O29">
        <v>37.014310901346697</v>
      </c>
      <c r="P29">
        <v>7275.4170000000004</v>
      </c>
    </row>
    <row r="30" spans="1:16" x14ac:dyDescent="0.25">
      <c r="A30" t="s">
        <v>674</v>
      </c>
      <c r="B30" s="1">
        <v>44106</v>
      </c>
      <c r="C30" t="s">
        <v>640</v>
      </c>
      <c r="D30" t="s">
        <v>673</v>
      </c>
      <c r="E30">
        <v>0.25464990735053999</v>
      </c>
      <c r="F30">
        <v>6.9373175501823398E-2</v>
      </c>
      <c r="G30">
        <v>0.18527673184871599</v>
      </c>
      <c r="H30">
        <v>46.78</v>
      </c>
      <c r="I30">
        <v>1335.2709153977901</v>
      </c>
      <c r="J30">
        <v>0.2</v>
      </c>
      <c r="K30">
        <v>0</v>
      </c>
      <c r="L30">
        <v>0.1</v>
      </c>
      <c r="M30" s="37">
        <v>-0.339063558163192</v>
      </c>
      <c r="N30">
        <v>8.9204928407778397E-2</v>
      </c>
      <c r="O30">
        <v>9.1223019162603105</v>
      </c>
      <c r="P30">
        <v>1335.2695000000001</v>
      </c>
    </row>
    <row r="31" spans="1:16" x14ac:dyDescent="0.25">
      <c r="A31" t="s">
        <v>722</v>
      </c>
      <c r="B31" s="1">
        <v>44106</v>
      </c>
      <c r="C31" t="s">
        <v>644</v>
      </c>
      <c r="D31" t="s">
        <v>723</v>
      </c>
      <c r="E31">
        <v>0.52532207965850797</v>
      </c>
      <c r="F31">
        <v>9.1369710862636497E-2</v>
      </c>
      <c r="G31">
        <v>0.43395236879587101</v>
      </c>
      <c r="H31">
        <v>9.66</v>
      </c>
      <c r="I31">
        <v>3270.6198262674702</v>
      </c>
      <c r="J31">
        <v>0.5</v>
      </c>
      <c r="K31">
        <v>0</v>
      </c>
      <c r="L31">
        <v>0.4</v>
      </c>
      <c r="N31">
        <v>2.4704618689580999</v>
      </c>
      <c r="P31">
        <v>3270.6248000000001</v>
      </c>
    </row>
    <row r="32" spans="1:16" x14ac:dyDescent="0.25">
      <c r="A32" t="s">
        <v>672</v>
      </c>
      <c r="B32" s="1">
        <v>44106</v>
      </c>
      <c r="C32" t="s">
        <v>640</v>
      </c>
      <c r="D32" t="s">
        <v>671</v>
      </c>
      <c r="E32">
        <v>0.11430934816598801</v>
      </c>
      <c r="F32">
        <v>0.113116092979907</v>
      </c>
      <c r="G32">
        <v>1.19325518608093E-3</v>
      </c>
      <c r="H32">
        <v>115.01</v>
      </c>
      <c r="I32">
        <v>4324.7804123610204</v>
      </c>
      <c r="J32">
        <v>0.1</v>
      </c>
      <c r="K32">
        <v>0.1</v>
      </c>
      <c r="L32">
        <v>0</v>
      </c>
      <c r="M32" s="37">
        <v>-2.7005596471332201</v>
      </c>
      <c r="N32">
        <v>31.651150550982901</v>
      </c>
      <c r="O32">
        <v>6.7927977404569697</v>
      </c>
      <c r="P32">
        <v>4324.7790000000005</v>
      </c>
    </row>
    <row r="33" spans="1:16" x14ac:dyDescent="0.25">
      <c r="A33" t="s">
        <v>405</v>
      </c>
      <c r="B33" s="1">
        <v>44106</v>
      </c>
      <c r="C33" t="s">
        <v>644</v>
      </c>
      <c r="D33" t="s">
        <v>406</v>
      </c>
      <c r="E33">
        <v>0.25112891197204501</v>
      </c>
      <c r="F33">
        <v>0.111890323460102</v>
      </c>
      <c r="G33">
        <v>0.13923858851194301</v>
      </c>
      <c r="H33">
        <v>19.64</v>
      </c>
      <c r="I33">
        <v>1665.5733009001699</v>
      </c>
      <c r="J33">
        <v>0.2</v>
      </c>
      <c r="K33">
        <v>0.1</v>
      </c>
      <c r="L33">
        <v>0.1</v>
      </c>
      <c r="M33" s="37">
        <v>30.799739244227499</v>
      </c>
      <c r="N33">
        <v>-18.993832611997401</v>
      </c>
      <c r="O33">
        <v>69.368425112853302</v>
      </c>
      <c r="P33">
        <v>1665.5741</v>
      </c>
    </row>
    <row r="34" spans="1:16" x14ac:dyDescent="0.25">
      <c r="A34" t="s">
        <v>670</v>
      </c>
      <c r="B34" s="1">
        <v>44106</v>
      </c>
      <c r="C34" t="s">
        <v>640</v>
      </c>
      <c r="D34" t="s">
        <v>669</v>
      </c>
      <c r="E34">
        <v>0.29202437400817799</v>
      </c>
      <c r="F34">
        <v>8.3956725895404802E-2</v>
      </c>
      <c r="G34">
        <v>0.20806764811277301</v>
      </c>
      <c r="H34">
        <v>4194.9799999999996</v>
      </c>
      <c r="I34">
        <v>15531.430739913099</v>
      </c>
      <c r="J34">
        <v>0.2</v>
      </c>
      <c r="K34">
        <v>0</v>
      </c>
      <c r="L34">
        <v>0.2</v>
      </c>
      <c r="M34" s="37">
        <v>25.524706429976298</v>
      </c>
      <c r="N34">
        <v>40.901039690479699</v>
      </c>
      <c r="O34">
        <v>47.080910724706598</v>
      </c>
      <c r="P34">
        <v>15531.451999999999</v>
      </c>
    </row>
    <row r="35" spans="1:16" x14ac:dyDescent="0.25">
      <c r="A35" t="s">
        <v>668</v>
      </c>
      <c r="B35" s="1">
        <v>44106</v>
      </c>
      <c r="C35" t="s">
        <v>640</v>
      </c>
      <c r="D35" t="s">
        <v>667</v>
      </c>
      <c r="E35">
        <v>0.66410189867019598</v>
      </c>
      <c r="F35">
        <v>0.30282685160636902</v>
      </c>
      <c r="G35">
        <v>0.36127504706382702</v>
      </c>
      <c r="H35">
        <v>5.48</v>
      </c>
      <c r="I35">
        <v>99.911100964202006</v>
      </c>
      <c r="J35">
        <v>0.6</v>
      </c>
      <c r="K35">
        <v>0.3</v>
      </c>
      <c r="L35">
        <v>0.3</v>
      </c>
      <c r="N35">
        <v>3.8987769070924201</v>
      </c>
      <c r="O35">
        <v>-13.4277746142117</v>
      </c>
      <c r="P35">
        <v>99.911360000000002</v>
      </c>
    </row>
    <row r="36" spans="1:16" x14ac:dyDescent="0.25">
      <c r="A36" t="s">
        <v>666</v>
      </c>
      <c r="B36" s="1">
        <v>44106</v>
      </c>
      <c r="C36" t="s">
        <v>640</v>
      </c>
      <c r="D36" t="s">
        <v>665</v>
      </c>
      <c r="E36">
        <v>0.378086388111114</v>
      </c>
      <c r="F36">
        <v>7.8796118497848497E-2</v>
      </c>
      <c r="G36">
        <v>0.29929026961326599</v>
      </c>
      <c r="H36">
        <v>70.680000000000007</v>
      </c>
      <c r="I36">
        <v>7634.4430297894896</v>
      </c>
      <c r="J36">
        <v>0.3</v>
      </c>
      <c r="K36">
        <v>0</v>
      </c>
      <c r="L36">
        <v>0.2</v>
      </c>
      <c r="M36" s="37">
        <v>44.719968676271201</v>
      </c>
      <c r="N36">
        <v>15.7448478292498</v>
      </c>
      <c r="O36">
        <v>24.5861174522162</v>
      </c>
      <c r="P36">
        <v>7634.4296999999997</v>
      </c>
    </row>
    <row r="37" spans="1:16" x14ac:dyDescent="0.25">
      <c r="A37" t="s">
        <v>415</v>
      </c>
      <c r="B37" s="1">
        <v>44106</v>
      </c>
      <c r="C37" t="s">
        <v>644</v>
      </c>
      <c r="D37" t="s">
        <v>416</v>
      </c>
      <c r="E37">
        <v>0.36234423518180803</v>
      </c>
      <c r="F37">
        <v>0.41494607925415</v>
      </c>
      <c r="G37">
        <v>-5.2601844072341898E-2</v>
      </c>
      <c r="H37">
        <v>23.45</v>
      </c>
      <c r="I37">
        <v>203.25454815297701</v>
      </c>
      <c r="J37">
        <v>0.3</v>
      </c>
      <c r="K37">
        <v>0.4</v>
      </c>
      <c r="L37">
        <v>-0.1</v>
      </c>
      <c r="M37" s="37">
        <v>5.6101953288929698</v>
      </c>
      <c r="N37">
        <v>23.104578938938001</v>
      </c>
      <c r="O37">
        <v>48.769405638899997</v>
      </c>
      <c r="P37">
        <v>203.25452999999999</v>
      </c>
    </row>
    <row r="38" spans="1:16" x14ac:dyDescent="0.25">
      <c r="A38" t="s">
        <v>425</v>
      </c>
      <c r="B38" s="1">
        <v>44106</v>
      </c>
      <c r="C38" t="s">
        <v>644</v>
      </c>
      <c r="D38" t="s">
        <v>426</v>
      </c>
      <c r="E38">
        <v>0.60261917114257801</v>
      </c>
      <c r="F38">
        <v>0.111490815877914</v>
      </c>
      <c r="G38">
        <v>0.49112835526466297</v>
      </c>
      <c r="H38">
        <v>15.04</v>
      </c>
      <c r="I38">
        <v>4572.6960821519597</v>
      </c>
      <c r="J38">
        <v>0.6</v>
      </c>
      <c r="K38">
        <v>0.1</v>
      </c>
      <c r="L38">
        <v>0.4</v>
      </c>
      <c r="N38">
        <v>5.3430250127624301</v>
      </c>
      <c r="P38">
        <v>4572.7016999999996</v>
      </c>
    </row>
    <row r="39" spans="1:16" x14ac:dyDescent="0.25">
      <c r="A39" t="s">
        <v>664</v>
      </c>
      <c r="B39" s="1">
        <v>44106</v>
      </c>
      <c r="C39" t="s">
        <v>640</v>
      </c>
      <c r="D39" t="s">
        <v>663</v>
      </c>
      <c r="E39">
        <v>0.18848709762096399</v>
      </c>
      <c r="F39">
        <v>8.9071959257125799E-2</v>
      </c>
      <c r="G39">
        <v>9.9415138363838196E-2</v>
      </c>
      <c r="H39">
        <v>47.53</v>
      </c>
      <c r="I39">
        <v>12746.483035977</v>
      </c>
      <c r="J39">
        <v>0.1</v>
      </c>
      <c r="K39">
        <v>0</v>
      </c>
      <c r="L39">
        <v>0</v>
      </c>
      <c r="M39" s="37">
        <v>-0.202276883714362</v>
      </c>
      <c r="N39">
        <v>-1.2414181980666801</v>
      </c>
      <c r="O39">
        <v>14.982562879583099</v>
      </c>
      <c r="P39">
        <v>12746.5</v>
      </c>
    </row>
    <row r="40" spans="1:16" x14ac:dyDescent="0.25">
      <c r="A40" t="s">
        <v>447</v>
      </c>
      <c r="B40" s="1">
        <v>44106</v>
      </c>
      <c r="C40" t="s">
        <v>644</v>
      </c>
      <c r="D40" t="s">
        <v>448</v>
      </c>
      <c r="E40">
        <v>0.32773181796073902</v>
      </c>
      <c r="F40">
        <v>0.108729384839534</v>
      </c>
      <c r="G40">
        <v>0.21900243312120399</v>
      </c>
      <c r="H40">
        <v>16.760000000000002</v>
      </c>
      <c r="I40">
        <v>1663.85339583021</v>
      </c>
      <c r="J40">
        <v>0.3</v>
      </c>
      <c r="K40">
        <v>0.1</v>
      </c>
      <c r="L40">
        <v>0.2</v>
      </c>
      <c r="M40" s="37">
        <v>-3.52522256433264</v>
      </c>
      <c r="N40">
        <v>-14.549832741514299</v>
      </c>
      <c r="O40">
        <v>-8.1031927461292295</v>
      </c>
      <c r="P40">
        <v>1663.854</v>
      </c>
    </row>
    <row r="41" spans="1:16" x14ac:dyDescent="0.25">
      <c r="A41" t="s">
        <v>662</v>
      </c>
      <c r="B41" s="1">
        <v>44106</v>
      </c>
      <c r="C41" t="s">
        <v>640</v>
      </c>
      <c r="D41" t="s">
        <v>661</v>
      </c>
      <c r="E41">
        <v>0.43621316552162098</v>
      </c>
      <c r="F41">
        <v>0.16704475879669101</v>
      </c>
      <c r="G41">
        <v>0.26916840672492898</v>
      </c>
      <c r="H41">
        <v>52.76</v>
      </c>
      <c r="I41">
        <v>5248.3872958003203</v>
      </c>
      <c r="J41">
        <v>0.4</v>
      </c>
      <c r="K41">
        <v>0.1</v>
      </c>
      <c r="L41">
        <v>0.2</v>
      </c>
      <c r="P41">
        <v>5248.3852999999999</v>
      </c>
    </row>
    <row r="42" spans="1:16" x14ac:dyDescent="0.25">
      <c r="A42" t="s">
        <v>724</v>
      </c>
      <c r="B42" s="1">
        <v>44106</v>
      </c>
      <c r="C42" t="s">
        <v>644</v>
      </c>
      <c r="D42" t="s">
        <v>725</v>
      </c>
      <c r="E42">
        <v>0.39561074972152699</v>
      </c>
      <c r="F42">
        <v>6.7027039825916193E-2</v>
      </c>
      <c r="G42">
        <v>0.32858370989560998</v>
      </c>
      <c r="H42">
        <v>15.7</v>
      </c>
      <c r="I42">
        <v>3007.3927460568102</v>
      </c>
      <c r="J42">
        <v>0.3</v>
      </c>
      <c r="K42">
        <v>0</v>
      </c>
      <c r="L42">
        <v>0.3</v>
      </c>
      <c r="M42" s="37">
        <v>63.281395499853303</v>
      </c>
      <c r="P42">
        <v>3007.3977</v>
      </c>
    </row>
    <row r="43" spans="1:16" x14ac:dyDescent="0.25">
      <c r="A43" t="s">
        <v>475</v>
      </c>
      <c r="B43" s="1">
        <v>44106</v>
      </c>
      <c r="C43" t="s">
        <v>644</v>
      </c>
      <c r="D43" t="s">
        <v>476</v>
      </c>
      <c r="E43">
        <v>0.78811621665954501</v>
      </c>
      <c r="F43">
        <v>0.163085311651229</v>
      </c>
      <c r="G43">
        <v>0.62503090500831604</v>
      </c>
      <c r="H43">
        <v>9.27</v>
      </c>
      <c r="I43">
        <v>544.58604057181196</v>
      </c>
      <c r="J43">
        <v>0.7</v>
      </c>
      <c r="K43">
        <v>0.1</v>
      </c>
      <c r="L43">
        <v>0.6</v>
      </c>
      <c r="N43">
        <v>-26.303036094824499</v>
      </c>
      <c r="P43">
        <v>544.58563000000004</v>
      </c>
    </row>
    <row r="44" spans="1:16" x14ac:dyDescent="0.25">
      <c r="A44" t="s">
        <v>660</v>
      </c>
      <c r="B44" s="1">
        <v>44106</v>
      </c>
      <c r="C44" t="s">
        <v>640</v>
      </c>
      <c r="D44" t="s">
        <v>659</v>
      </c>
      <c r="E44">
        <v>0.32672005891799899</v>
      </c>
      <c r="F44">
        <v>0.221450850367546</v>
      </c>
      <c r="G44">
        <v>0.10526920855045301</v>
      </c>
      <c r="H44">
        <v>10.75</v>
      </c>
      <c r="I44">
        <v>1240.9407405853301</v>
      </c>
      <c r="J44">
        <v>0.3</v>
      </c>
      <c r="K44">
        <v>0.2</v>
      </c>
      <c r="L44">
        <v>0.1</v>
      </c>
      <c r="M44" s="37">
        <v>1.32304070323637</v>
      </c>
      <c r="N44">
        <v>-16.8767725406591</v>
      </c>
      <c r="O44">
        <v>-10.8249511257811</v>
      </c>
      <c r="P44">
        <v>1240.9369999999999</v>
      </c>
    </row>
    <row r="45" spans="1:16" x14ac:dyDescent="0.25">
      <c r="A45" t="s">
        <v>658</v>
      </c>
      <c r="B45" s="1">
        <v>44106</v>
      </c>
      <c r="C45" t="s">
        <v>640</v>
      </c>
      <c r="D45" t="s">
        <v>657</v>
      </c>
      <c r="E45">
        <v>0.61904299259185702</v>
      </c>
      <c r="F45">
        <v>6.34458437561988E-2</v>
      </c>
      <c r="G45">
        <v>0.55559714883565903</v>
      </c>
      <c r="H45">
        <v>34.47</v>
      </c>
      <c r="I45">
        <v>624.73300613276695</v>
      </c>
      <c r="J45">
        <v>0.6</v>
      </c>
      <c r="K45">
        <v>0</v>
      </c>
      <c r="L45">
        <v>0.5</v>
      </c>
      <c r="P45">
        <v>624.73429999999996</v>
      </c>
    </row>
    <row r="46" spans="1:16" x14ac:dyDescent="0.25">
      <c r="A46" t="s">
        <v>656</v>
      </c>
      <c r="B46" s="1">
        <v>44106</v>
      </c>
      <c r="C46" t="s">
        <v>640</v>
      </c>
      <c r="D46" t="s">
        <v>655</v>
      </c>
      <c r="E46">
        <v>0.224242523312568</v>
      </c>
      <c r="F46">
        <v>2.5261215865611999E-2</v>
      </c>
      <c r="G46">
        <v>0.198981307446956</v>
      </c>
      <c r="H46">
        <v>688.98</v>
      </c>
      <c r="I46">
        <v>62731.392781775401</v>
      </c>
      <c r="J46">
        <v>0.2</v>
      </c>
      <c r="K46">
        <v>0</v>
      </c>
      <c r="L46">
        <v>0.1</v>
      </c>
      <c r="M46" s="37">
        <v>12.8177856114285</v>
      </c>
      <c r="N46">
        <v>18.3654318822161</v>
      </c>
      <c r="O46">
        <v>19.236404497849598</v>
      </c>
      <c r="P46">
        <v>62731.417999999998</v>
      </c>
    </row>
    <row r="47" spans="1:16" x14ac:dyDescent="0.25">
      <c r="A47" t="s">
        <v>513</v>
      </c>
      <c r="B47" s="1">
        <v>44106</v>
      </c>
      <c r="C47" t="s">
        <v>644</v>
      </c>
      <c r="D47" t="s">
        <v>514</v>
      </c>
      <c r="E47">
        <v>0.58170151710510198</v>
      </c>
      <c r="F47">
        <v>0.108950160443782</v>
      </c>
      <c r="G47">
        <v>0.47275135666131901</v>
      </c>
      <c r="H47">
        <v>11.52</v>
      </c>
      <c r="I47">
        <v>632.13453683751902</v>
      </c>
      <c r="J47">
        <v>0.5</v>
      </c>
      <c r="K47">
        <v>0.1</v>
      </c>
      <c r="L47">
        <v>0.4</v>
      </c>
      <c r="N47">
        <v>8.7772851489407202</v>
      </c>
      <c r="P47">
        <v>632.13463999999999</v>
      </c>
    </row>
    <row r="48" spans="1:16" x14ac:dyDescent="0.25">
      <c r="A48" t="s">
        <v>654</v>
      </c>
      <c r="B48" s="1">
        <v>44106</v>
      </c>
      <c r="C48" t="s">
        <v>640</v>
      </c>
      <c r="D48" t="s">
        <v>653</v>
      </c>
      <c r="E48">
        <v>0.17277781665325101</v>
      </c>
      <c r="F48">
        <v>5.7663016021251602E-2</v>
      </c>
      <c r="G48">
        <v>0.115114800631999</v>
      </c>
      <c r="H48">
        <v>46.19</v>
      </c>
      <c r="I48">
        <v>1234.5321299293</v>
      </c>
      <c r="J48">
        <v>0.1</v>
      </c>
      <c r="K48">
        <v>0</v>
      </c>
      <c r="L48">
        <v>0.1</v>
      </c>
      <c r="M48" s="37">
        <v>6.2406875297752702</v>
      </c>
      <c r="N48">
        <v>27.653553088518802</v>
      </c>
      <c r="O48">
        <v>19.967491326301701</v>
      </c>
      <c r="P48">
        <v>1234.5338999999999</v>
      </c>
    </row>
    <row r="49" spans="1:16" x14ac:dyDescent="0.25">
      <c r="A49" t="s">
        <v>652</v>
      </c>
      <c r="B49" s="1">
        <v>44106</v>
      </c>
      <c r="C49" t="s">
        <v>640</v>
      </c>
      <c r="D49" t="s">
        <v>651</v>
      </c>
      <c r="E49">
        <v>0.23411744832992501</v>
      </c>
      <c r="F49">
        <v>9.4494611024856498E-2</v>
      </c>
      <c r="G49">
        <v>0.139622837305068</v>
      </c>
      <c r="H49">
        <v>164.81</v>
      </c>
      <c r="I49">
        <v>26317.148405165401</v>
      </c>
      <c r="J49">
        <v>0.2</v>
      </c>
      <c r="K49">
        <v>0</v>
      </c>
      <c r="L49">
        <v>0.1</v>
      </c>
      <c r="M49" s="37">
        <v>10.822400895221801</v>
      </c>
      <c r="N49">
        <v>17.749927052855</v>
      </c>
      <c r="O49">
        <v>12.4732069598432</v>
      </c>
      <c r="P49">
        <v>26317.190999999999</v>
      </c>
    </row>
    <row r="50" spans="1:16" x14ac:dyDescent="0.25">
      <c r="A50" t="s">
        <v>650</v>
      </c>
      <c r="B50" s="1">
        <v>44106</v>
      </c>
      <c r="C50" t="s">
        <v>640</v>
      </c>
      <c r="D50" t="s">
        <v>649</v>
      </c>
      <c r="E50">
        <v>0.20943552255630399</v>
      </c>
      <c r="F50">
        <v>9.0136550366878496E-2</v>
      </c>
      <c r="G50">
        <v>0.11929897218942601</v>
      </c>
      <c r="H50">
        <v>25.92</v>
      </c>
      <c r="I50">
        <v>3361.6894581371198</v>
      </c>
      <c r="J50">
        <v>0.2</v>
      </c>
      <c r="K50">
        <v>0</v>
      </c>
      <c r="L50">
        <v>0.1</v>
      </c>
      <c r="M50" s="37">
        <v>-1.79625545223982</v>
      </c>
      <c r="N50">
        <v>-13.289967953051001</v>
      </c>
      <c r="O50">
        <v>32.240169240147701</v>
      </c>
      <c r="P50">
        <v>3361.6945999999998</v>
      </c>
    </row>
    <row r="51" spans="1:16" x14ac:dyDescent="0.25">
      <c r="A51" t="s">
        <v>648</v>
      </c>
      <c r="B51" s="1">
        <v>44106</v>
      </c>
      <c r="C51" t="s">
        <v>640</v>
      </c>
      <c r="D51" t="s">
        <v>647</v>
      </c>
      <c r="E51">
        <v>0.15173496305942499</v>
      </c>
      <c r="F51">
        <v>0.112493343651294</v>
      </c>
      <c r="G51">
        <v>3.9241619408130597E-2</v>
      </c>
      <c r="H51">
        <v>49.79</v>
      </c>
      <c r="I51">
        <v>6282.6516186672998</v>
      </c>
      <c r="J51">
        <v>0.1</v>
      </c>
      <c r="K51">
        <v>0.1</v>
      </c>
      <c r="L51">
        <v>0</v>
      </c>
      <c r="M51" s="37">
        <v>-3.5034448257938302</v>
      </c>
      <c r="N51">
        <v>34.585719960569001</v>
      </c>
      <c r="O51">
        <v>9.3946399563804093</v>
      </c>
      <c r="P51">
        <v>6282.652</v>
      </c>
    </row>
    <row r="52" spans="1:16" x14ac:dyDescent="0.25">
      <c r="A52" t="s">
        <v>646</v>
      </c>
      <c r="B52" s="1">
        <v>44106</v>
      </c>
      <c r="C52" t="s">
        <v>640</v>
      </c>
      <c r="D52" t="s">
        <v>645</v>
      </c>
      <c r="E52">
        <v>0.199579343199729</v>
      </c>
      <c r="F52">
        <v>7.9343087971210396E-2</v>
      </c>
      <c r="G52">
        <v>0.120236255228519</v>
      </c>
      <c r="H52">
        <v>18.87</v>
      </c>
      <c r="I52">
        <v>2459.2492139880801</v>
      </c>
      <c r="J52">
        <v>0.1</v>
      </c>
      <c r="K52">
        <v>0</v>
      </c>
      <c r="L52">
        <v>0.1</v>
      </c>
      <c r="M52" s="37">
        <v>0.92378434395714903</v>
      </c>
      <c r="N52">
        <v>-7.1856975904158</v>
      </c>
      <c r="O52">
        <v>5.8720532659513696</v>
      </c>
      <c r="P52">
        <v>2459.2516999999998</v>
      </c>
    </row>
    <row r="53" spans="1:16" x14ac:dyDescent="0.25">
      <c r="A53" t="s">
        <v>726</v>
      </c>
      <c r="B53" s="1">
        <v>44106</v>
      </c>
      <c r="C53" t="s">
        <v>644</v>
      </c>
      <c r="D53" t="s">
        <v>611</v>
      </c>
      <c r="E53">
        <v>0.20822487771511</v>
      </c>
      <c r="F53">
        <v>0.10634143650531699</v>
      </c>
      <c r="G53">
        <v>0.10188344120979299</v>
      </c>
      <c r="H53">
        <v>23.88</v>
      </c>
      <c r="I53">
        <v>2197.4849941832099</v>
      </c>
      <c r="J53">
        <v>0.2</v>
      </c>
      <c r="K53">
        <v>0.1</v>
      </c>
      <c r="L53">
        <v>0.1</v>
      </c>
      <c r="M53" s="37">
        <v>585.42775682025501</v>
      </c>
      <c r="N53">
        <v>185.75462124845501</v>
      </c>
      <c r="O53">
        <v>117.352144797954</v>
      </c>
      <c r="P53">
        <v>2197.4854</v>
      </c>
    </row>
    <row r="54" spans="1:16" x14ac:dyDescent="0.25">
      <c r="A54" t="s">
        <v>643</v>
      </c>
      <c r="B54" s="1">
        <v>44106</v>
      </c>
      <c r="C54" t="s">
        <v>640</v>
      </c>
      <c r="D54" t="s">
        <v>642</v>
      </c>
      <c r="E54">
        <v>0.20429667830467199</v>
      </c>
      <c r="F54">
        <v>0.115219727158546</v>
      </c>
      <c r="G54">
        <v>8.9076951146125793E-2</v>
      </c>
      <c r="H54">
        <v>108.18</v>
      </c>
      <c r="I54">
        <v>23871.943846974398</v>
      </c>
      <c r="J54">
        <v>0.2</v>
      </c>
      <c r="K54">
        <v>0.1</v>
      </c>
      <c r="L54">
        <v>0</v>
      </c>
      <c r="M54" s="37">
        <v>36.109144977758099</v>
      </c>
      <c r="O54">
        <v>42.6195100344856</v>
      </c>
      <c r="P54">
        <v>24555.373</v>
      </c>
    </row>
    <row r="55" spans="1:16" x14ac:dyDescent="0.25">
      <c r="A55" t="s">
        <v>641</v>
      </c>
      <c r="B55" s="1">
        <v>44106</v>
      </c>
      <c r="C55" t="s">
        <v>640</v>
      </c>
      <c r="D55" t="s">
        <v>639</v>
      </c>
      <c r="E55">
        <v>0.19208852946758201</v>
      </c>
      <c r="F55">
        <v>0.10442647337913499</v>
      </c>
      <c r="G55">
        <v>8.7662056088447501E-2</v>
      </c>
      <c r="H55">
        <v>108</v>
      </c>
      <c r="I55">
        <v>23871.943846974398</v>
      </c>
      <c r="J55">
        <v>0.1</v>
      </c>
      <c r="K55">
        <v>0.1</v>
      </c>
      <c r="L55">
        <v>0</v>
      </c>
      <c r="M55" s="37">
        <v>37.024286249162898</v>
      </c>
      <c r="N55">
        <v>21.494216065756198</v>
      </c>
      <c r="O55">
        <v>48.8013472906161</v>
      </c>
      <c r="P55">
        <v>24514.516</v>
      </c>
    </row>
  </sheetData>
  <conditionalFormatting sqref="E2">
    <cfRule type="cellIs" dxfId="3" priority="4" operator="equal">
      <formula>"Yes"</formula>
    </cfRule>
  </conditionalFormatting>
  <conditionalFormatting sqref="P5">
    <cfRule type="containsErrors" dxfId="2" priority="3">
      <formula>ISERROR(P5)</formula>
    </cfRule>
  </conditionalFormatting>
  <conditionalFormatting sqref="P6:P319">
    <cfRule type="containsErrors" dxfId="1" priority="2">
      <formula>ISERROR(P6)</formula>
    </cfRule>
  </conditionalFormatting>
  <conditionalFormatting sqref="E3">
    <cfRule type="cellIs" dxfId="0" priority="1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dsFormulaCache xmlns="urn:fdsformulacache" version="2" timestamp="1601899148"><![CDATA[{"FNF^FG_MKT_VALUE(0)":9645.609,"FBC^FG_MKT_VALUE(0)":1767.5419,"TBK^FG_MKT_VALUE(0)":849.6762,"CBOE^FG_MKT_VALUE(0)":9515.237,"CLGX^FG_MKT_VALUE(0)":5370.729,"ERIE^FG_MKT_VALUE(0)":9931.138,"RF^FG_MKT_VALUE(0)":11473.983,"SASR^FG_MKT_VALUE(0)":1137.0776,"IBKC^FG_MKT_VALUE(0)":2268.4204,"EFX^FG_MKT_VALUE(0)":19306.805,"MHO^FG_MKT_VALUE(0)":1335.2695,"AEL^FG_MKT_VALUE(0)":2919.5583,"CODI^FG_MKT_VALUE(0)":1242.835,"KBH^FG_MKT_VALUE(0)":3603.884,"SWK^FG_MKT_VALUE(0)":26317.191,"MHK^FG_MKT_VALUE(0)":7275.417,"BR^FG_MKT_VALUE(0)":15363.764,"MDC^FG_MKT_VALUE(0)":3108.5706,"CCBG^FG_MKT_VALUE(0)":332.08215,"ZG^FG_MKT_VALUE(0)":24514.516,"FDEF^FG_MKT_VALUE(0)":602.3401,"THG^FG_MKT_VALUE(0)":3532.0352,"OCN^FG_MKT_VALUE(0)":203.25453,"HTBI^FG_MKT_VALUE(0)":235.91661,"LEN^FG_MKT_VALUE(0)":26226.143,"CBSH^FG_MKT_VALUE(0)":6346.2275,"MAS^FG_MKT_VALUE(0)":14397.516,"CACC^FG_MKT_VALUE(0)":6246.6875,"ALLY^FG_MKT_VALUE(0)":9902.942,"GABC^FG_MKT_VALUE(0)":740.6135,"PYPL^FG_MKT_VALUE(0)":225168.02,"COF^FG_MKT_VALUE(0)":34220.3,"PHM^FG_MKT_VALUE(0)":12746.5,"APAM^FG_MKT_VALUE(0)":2371.3552,"CIT^FG_MKT_VALUE(0)":1890.1921,"ISBC^FG_MKT_VALUE(0)":1876.8092,"NVR^FG_MKT_VALUE(0)":15531.452,"RMAX^FG_MKT_VALUE(0)":624.7343,"VIRT^FG_MKT_VALUE(0)":2875.3044,"MTG^FG_MKT_VALUE(0)":3270.6248,"NWHM^FG_MKT_VALUE(0)":99.91136,"PFBC^FG_MKT_VALUE(0)":490.27585,"WLTW^FG_MKT_VALUE(0)":27009.926,"BANC^FG_MKT_VALUE(0)":532.95746,"SIVB^FG_MKT_VALUE(0)":12715.064,"FCF^FG_MKT_VALUE(0)":789.96826,"UCBI^FG_MKT_VALUE(0)":1506.3511,"SHW^FG_MKT_VALUE(0)":62731.418,"CNA^FG_MKT_VALUE(0)":8244.555,"DCOM^FG_MKT_VALUE(0)":379.82953,"BY^FG_MKT_VALUE(0)":447.8816,"BLK^FG_MKT_VALUE(0)":86934.17,"CNOB^FG_MKT_VALUE(0)":589.9301,"MET^FG_MKT_VALUE(0)":34155.36,"EZPW^FG_MKT_VALUE(0)":275.33887,"HFWA^FG_MKT_VALUE(0)":681.19183,"CTBI^FG_MKT_VALUE(0)":519.1063,"NBHC^FG_MKT_VALUE(0)":822.0004,"CMA^FG_MKT_VALUE(0)":5468.4043,"WMIH^FG_MKT_VALUE(0)":1579.0975,"SEIC^FG_MKT_VALUE(0)":7581.4785,"ONB^FG_MKT_VALUE(0)":2133.0017,"FFIN^FG_MKT_VALUE(0)":4070.7231,"FIBK^FG_MKT_VALUE(0)":2133.0862,"UNM^FG_MKT_VALUE(0)":3598.888,"EQBK^FG_MKT_VALUE(0)":241.21005,"WSFS^FG_MKT_VALUE(0)":1431.1506,"FII^FG_MKT_VALUE(0)":2198.3003,"PRK^FG_MKT_VALUE(0)":1377.0917,"AXP^FG_MKT_VALUE(0)":81812.414,"WRLD^FG_MKT_VALUE(0)":808.6839,"TRV^FG_MKT_VALUE(0)":27491.479,"ASPS^FG_MKT_VALUE(0)":205.39923,"FMBH^FG_MKT_VALUE(0)":428.07468,"QCRH^FG_MKT_VALUE(0)":445.5318,"BK^FG_MKT_VALUE(0)":30774.848,"APO^FG_MKT_VALUE(0)":19124.926,"PRA^FG_MKT_VALUE(0)":850.3715,"MSBI^FG_MKT_VALUE(0)":308.23517,"EIG^FG_MKT_VALUE(0)":899.7905,"HTBK^FG_MKT_VALUE(0)":411.3481,"CHCO^FG_MKT_VALUE(0)":923.17914,"HIG^FG_MKT_VALUE(0)":13453.843,"FPH^FG_MKT_VALUE(0)":713.38995,"LAZ^FG_MKT_VALUE(0)":3872.3845,"BX^FG_MKT_VALUE(0)":63125.742,"CNO^FG_MKT_VALUE(0)":2359.621,"AMP^FG_MKT_VALUE(0)":19104.73,"AIG^FG_MKT_VALUE(0)":24309.668,"WTFC^FG_MKT_VALUE(0)":2467.6182,"AJG^FG_MKT_VALUE(0)":20339.215,"TCBI^FG_MKT_VALUE(0)":1672.3446,"CATY^FG_MKT_VALUE(0)":1767.9622,"BLD^FG_MKT_VALUE(0)":5946.238,"ETFC^FG_MKT_VALUE(0)":10891.188,"TMP^FG_MKT_VALUE(0)":855.51855,"RLGY^FG_MKT_VALUE(0)":1240.937,"HOPE^FG_MKT_VALUE(0)":953.97046,"EBAY^FG_MKT_VALUE(0)":36169.848,"USB^FG_MKT_VALUE(0)":55388.855,"ORI^FG_MKT_VALUE(0)":4572.7017,"SCHW^FG_MKT_VALUE(0)":48543.066,"TOWN^FG_MKT_VALUE(0)":1249.859,"FRME^FG_MKT_VALUE(0)":1317.3904,"FLT^FG_MKT_VALUE(0)":19706.81,"BZH^FG_MKT_VALUE(0)":427.86923,"WU^FG_MKT_VALUE(0)":8795.485,"SFBS^FG_MKT_VALUE(0)":1919.83,"HMN^FG_MKT_VALUE(0)":1395.377,"WAL^FG_MKT_VALUE(0)":3332.6296,"PMT^FG_MKT_VALUE(0)":1663.854,"SLM^FG_MKT_VALUE(0)":3114.4587,"AXS^FG_MKT_VALUE(0)":3728.8853,"HOV^FG_MKT_VALUE(0)":220.56264,"STC^FG_MKT_VALUE(0)":1234.5339,"GLRE^FG_MKT_VALUE(0)":245.0719,"VBTX^FG_MKT_VALUE(0)":893.6532,"SIGI^FG_MKT_VALUE(0)":3129.9673,"LOW^FG_MKT_VALUE(0)":125822.49,"ADS^FG_MKT_VALUE(0)":2162.4438,"V^FG_MKT_VALUE(0)":428680.34,"EV^FG_MKT_VALUE(0)":4512.1406,"UVSP^FG_MKT_VALUE(0)":431.9706,"MMC^FG_MKT_VALUE(0)":58027.96,"AFI^FG_MKT_VALUE(0)":78.60253,"FANH^FG_MKT_VALUE(0)":903.67993,"TSC^FG_MKT_VALUE(0)":415.6164,"FDS^FG_MKT_VALUE(0)":12299.256,"NTRS^FG_MKT_VALUE(0)":16316.573,"FIS^FG_MKT_VALUE(0)":89935.375,"RNR^FG_MKT_VALUE(0)":8725.294,"DHI^FG_MKT_VALUE(0)":28328.826,"FNB^FG_MKT_VALUE(0)":2255.9778,"CUBI^FG_MKT_VALUE(0)":370.29538,"CFFN^FG_MKT_VALUE(0)":1498.6545,"CADE^FG_MKT_VALUE(0)":1177.754,"TMK^FG_MKT_VALUE(0)":8605.186,"GDOT^FG_MKT_VALUE(0)":3164.9656,"EWBC^FG_MKT_VALUE(0)":4749.7188,"SRCE^FG_MKT_VALUE(0)":813.2692,"CNS^FG_MKT_VALUE(0)":2720.923,"SYF^FG_MKT_VALUE(0)":16029.912,"NMIH^FG_MKT_VALUE(0)":1665.5741,"KEY^FG_MKT_VALUE(0)":11926.721,"AFL^FG_MKT_VALUE(0)":26292.195,"EBIX^FG_MKT_VALUE(0)":659.984,"GBL^FG_MKT_VALUE(0)":321.42508,"MA^FG_MKT_VALUE(0)":339189.53,"NDAQ^FG_MKT_VALUE(0)":20292.434,"BOKF^FG_MKT_VALUE(0)":3793.7495,"PRU^FG_MKT_VALUE(0)":25232.6,"IBP^FG_MKT_VALUE(0)":3249.6028,"AMG^FG_MKT_VALUE(0)":3216.819,"TCPC^FG_MKT_VALUE(0)":577.673,"PNFP^FG_MKT_VALUE(0)":2847.9497,"UBSI^FG_MKT_VALUE(0)":3049.2427,"PNC^FG_MKT_VALUE(0)":47612.258,"IBTX^FG_MKT_VALUE(0)":1969.9911,"ENV^FG_MKT_VALUE(0)":4146.935,"MKTX^FG_MKT_VALUE(0)":18322.104,"KKR^FG_MKT_VALUE(0)":19631.441,"JKHY^FG_MKT_VALUE(0)":12382.249,"SSB^FG_MKT_VALUE(0)":3495.0461,"FISV^FG_MKT_VALUE(0)":68069.93,"GBCI^FG_MKT_VALUE(0)":3204.7917,"CINF^FG_MKT_VALUE(0)":12511.225,"NNI^FG_MKT_VALUE(0)":2438.9653,"STL^FG_MKT_VALUE(0)":2170.3745,"SNV^FG_MKT_VALUE(0)":3292.4458,"R^FG_MKT_VALUE(0)":2371.2566,"SYBT^FG_MKT_VALUE(0)":791.5949,"NAVI^FG_MKT_VALUE(0)":1681.3472,"FBHS^FG_MKT_VALUE(0)":12090.712,"GPN^FG_MKT_VALUE(0)":53393.93,"AGO^FG_MKT_VALUE(0)":2133.4788,"RNST^FG_MKT_VALUE(0)":1394.4496,"BMTC^FG_MKT_VALUE(0)":513.956,"ECPG^FG_MKT_VALUE(0)":1223.4668,"CME^FG_MKT_VALUE(0)":60425.09,"LBAI^FG_MKT_VALUE(0)":516.28357,"GWRE^FG_MKT_VALUE(0)":8610.426,"VRSK^FG_MKT_VALUE(0)":29570.492,"CRMT^FG_MKT_VALUE(0)":604.1548,"LADR^FG_MKT_VALUE(0)":875.2718,"FBK^FG_MKT_VALUE(0)":1231.7686,"BRO^FG_MKT_VALUE(0)":12828.443,"MTB^FG_MKT_VALUE(0)":11999.692,"CHFC^FG_MKT_VALUE(0)":3734.3,"TFSL^FG_MKT_VALUE(0)":4367.523,"OFG^FG_MKT_VALUE(0)":666.9352,"DFS^FG_MKT_VALUE(0)":18667.166,"FAF^FG_MKT_VALUE(0)":5821.2915,"AMSF^FG_MKT_VALUE(0)":1117.5309,"HBHC^FG_MKT_VALUE(0)":1695.0975,"MORN^FG_MKT_VALUE(0)":7039.506,"CFG^FG_MKT_VALUE(0)":11187.1875,"FBP^FG_MKT_VALUE(0)":1232.5928,"BPOP^FG_MKT_VALUE(0)":3183.4177,"HD^FG_MKT_VALUE(0)":300666.03,"SBSI^FG_MKT_VALUE(0)":825.50214,"OZRK^FG_MKT_VALUE(0)":2838.8672,"BKU^FG_MKT_VALUE(0)":2123.3958,"IVZ^FG_MKT_VALUE(0)":5441.117,"RDN^FG_MKT_VALUE(0)":3007.3977,"AWI^FG_MKT_VALUE(0)":3372.652,"BGCP^FG_MKT_VALUE(0)":931.45557,"OC^FG_MKT_VALUE(0)":7634.4297,"SSNC^FG_MKT_VALUE(0)":15869.503,"ESNT^FG_MKT_VALUE(0)":4462.0684,"GNW^FG_MKT_VALUE(0)":1724.079,"UMPQ^FG_MKT_VALUE(0)":2501.722,"AIZ^FG_MKT_VALUE(0)":7362.365,"FITB^FG_MKT_VALUE(0)":15590.956,"WASH^FG_MKT_VALUE(0)":543.3511,"HOMB^FG_MKT_VALUE(0)":2611.9067,"KMPR^FG_MKT_VALUE(0)":4376.5103,"SQ^FG_MKT_VALUE(0)":75227.42,"BRK.B^FG_MKT_VALUE(0)":504344.06,"PRAA^FG_MKT_VALUE(0)":1848.2487,"CPF^FG_MKT_VALUE(0)":391.90646,"FICO^FG_MKT_VALUE(0)":12577.619,"PJC^FG_MKT_VALUE(0)":1348.8213,"MAIN^FG_MKT_VALUE(0)":2025.358,"BANR^FG_MKT_VALUE(0)":1172.8909,"AL^FG_MKT_VALUE(0)":3532.838,"WFC^FG_MKT_VALUE(0)":98839.99,"FULT^FG_MKT_VALUE(0)":1570.4873,"BXS^FG_MKT_VALUE(0)":2159.4453,"STFC^FG_MKT_VALUE(0)":588.74164,"AON^FG_MKT_VALUE(0)":47608.707,"FMBI^FG_MKT_VALUE(0)":1268.7966,"TMHC^FG_MKT_VALUE(0)":3361.6946,"JPM^FG_MKT_VALUE(0)":298329.56,"WD^FG_MKT_VALUE(0)":1794.7065,"BOFI^FG_MKT_VALUE(0)":1460.9348,"ESGR^FG_MKT_VALUE(0)":3641.5483,"SAFT^FG_MKT_VALUE(0)":1023.2434,"STBA^FG_MKT_VALUE(0)":720.65936,"TOL^FG_MKT_VALUE(0)":6282.652,"HBNC^FG_MKT_VALUE(0)":458.04874,"ARCC^FG_MKT_VALUE(0)":6060.4,"LM^FG_MKT_VALUE(0)":null,"LKFN^FG_MKT_VALUE(0)":1090.5715,"WDR^FG_MKT_VALUE(0)":980.7136,"RE^FG_MKT_VALUE(0)":7940.7983,"JHG^FG_MKT_VALUE(0)":4605.5176,"CAC^FG_MKT_VALUE(0)":464.60733,"PPBI^FG_MKT_VALUE(0)":2026.0687,"MBI^FG_MKT_VALUE(0)":362.6807,"BPFH^FG_MKT_VALUE(0)":468.52176,"GSBC^FG_MKT_VALUE(0)":522.9094,"Z^FG_MKT_VALUE(0)":24555.373,"FSB^FG_MKT_VALUE(0)":448.57416,"CAR^FG_MKT_VALUE(0)":1974.4026,"Y^FG_MKT_VALUE(0)":7588.795,"TGH^FG_MKT_VALUE(0)":788.2967,"PBCT^FG_MKT_VALUE(0)":4472.902,"CSWC^FG_MKT_VALUE(0)":267.66864,"MCY^FG_MKT_VALUE(0)":2287.3801,"WSBC^FG_MKT_VALUE(0)":1501.4982,"MS^FG_MKT_VALUE(0)":75637.18,"THFF^FG_MKT_VALUE(0)":448.6013,"AMWD^FG_MKT_VALUE(0)":1425.9078,"BAC^FG_MKT_VALUE(0)":209757.84,"OMF^FG_MKT_VALUE(0)":4478.296,"HBAN^FG_MKT_VALUE(0)":9491.502,"CPRT^FG_MKT_VALUE(0)":25329.234,"FFBC^FG_MKT_VALUE(0)":1209.2719,"NLY^FG_MKT_VALUE(0)":10086.42,"NYCB^FG_MKT_VALUE(0)":3933.9565,"SC^FG_MKT_VALUE(0)":6079.9585,"AAMC^FG_MKT_VALUE(0)":34.192917,"UMBF^FG_MKT_VALUE(0)":2460.7446,"ICE^FG_MKT_VALUE(0)":56876.867,"GHL^FG_MKT_VALUE(0)":216.56432,"SF^FG_MKT_VALUE(0)":3656.2034,"ANZ^FG_MKT_VALUE(0)":34636.516,"SBNY^FG_MKT_VALUE(0)":4574.053,"AER^FG_MKT_VALUE(0)":3449.302,"PSEC^FG_MKT_VALUE(0)":1922.6897,"MSCI^FG_MKT_VALUE(0)":29119.127,"NAB^FG_MKT_VALUE(0)":41148.293,"OPY^FG_MKT_VALUE(0)":282.0865,"MCO^FG_MKT_VALUE(0)":55176.29,"ASB^FG_MKT_VALUE(0)":1982.5364,"COWN^FG_MKT_VALUE(0)":459.93524,"RJF^FG_MKT_VALUE(0)":10221.163,"SLD^FG_MKT_VALUE(0)":632.13464,"PGR^FG_MKT_VALUE(0)":55169.375,"HTLF^FG_MKT_VALUE(0)":1168.7273,"EFSC^FG_MKT_VALUE(0)":738.223,"INDB^FG_MKT_VALUE(0)":1742.7732,"BOH^FG_MKT_VALUE(0)":2040.9124,"WETF^FG_MKT_VALUE(0)":496.08957,"GWB^FG_MKT_VALUE(0)":715.7322,"FRC^FG_MKT_VALUE(0)":19439.008,"CFR^FG_MKT_VALUE(0)":4074.9314,"ACGL^FG_MKT_VALUE(0)":12057.368,"CBU^FG_MKT_VALUE(0)":2949.4807,"IBCP^FG_MKT_VALUE(0)":286.19955,"VRTS^FG_MKT_VALUE(0)":1091.4688,"BUSE^FG_MKT_VALUE(0)":897.8802,"MINI^FG_MKT_VALUE(0)":1308.62,"LPLA^FG_MKT_VALUE(0)":6099.413,"MFA^FG_MKT_VALUE(0)":1273.8572,"RDFN^FG_MKT_VALUE(0)":5248.3853,"TFC^FG_MKT_VALUE(0)":53877.445,"FHN^FG_MKT_VALUE(0)":5505.076,"PRI^FG_MKT_VALUE(0)":4452.662,"CG^FG_MKT_VALUE(0)":8821.958,"VLY^FG_MKT_VALUE(0)":2862.928,"GS^FG_MKT_VALUE(0)":68780.79,"AGM^FG_MKT_VALUE(0)":705.0397,"WTM^FG_MKT_VALUE(0)":2451.1968,"EGBN^FG_MKT_VALUE(0)":896.92194,"OZM^FG_MKT_VALUE(0)":256.43674,"CB^FG_MKT_VALUE(0)":52611.22,"TROW^FG_MKT_VALUE(0)":29301.621,"ABTX^FG_MKT_VALUE(0)":494.44476,"UBSH^FG_MKT_VALUE(0)":1774.1641,"PFG^FG_MKT_VALUE(0)":11269.005,"HTH^FG_MKT_VALUE(0)":1897.076,"EEFT^FG_MKT_VALUE(0)":4832.027,"MTH^FG_MKT_VALUE(0)":4324.779,"VOYA^FG_MKT_VALUE(0)":6074.6904,"PACW^FG_MKT_VALUE(0)":2031.45,"IBKR^FG_MKT_VALUE(0)":3819.1135,"HTZ^FG_MKT_VALUE(0)":168.70248,"ARES^FG_MKT_VALUE(0)":5871.6104,"TCF^FG_MKT_VALUE(0)":3734.3,"WRB^FG_MKT_VALUE(0)":10906.305,"MC^FG_MKT_VALUE(0)":1990.4882,"ZION^FG_MKT_VALUE(0)":4894.743,"EVR^FG_MKT_VALUE(0)":2801.1714,"PB^FG_MKT_VALUE(0)":4909.1533,"C^FG_MKT_VALUE(0)":90894.016,"FCFS^FG_MKT_VALUE(0)":2508.8079,"RLI^FG_MKT_VALUE(0)":3791.7517,"HLI^FG_MKT_VALUE(0)":4146.667,"STT^FG_MKT_VALUE(0)":21030.217,"TPRE^FG_MKT_VALUE(0)":679.6286,"RWT^FG_MKT_VALUE(0)":895.4216,"HAFC^FG_MKT_VALUE(0)":256.90314,"AGII^FG_MKT_VALUE(0)":1201.8458,"AB^FG_MKT_VALUE(0)":2599.8066,"LNC^FG_MKT_VALUE(0)":6307.6147,"RGA^FG_MKT_VALUE(0)":6735.165,"WBS^FG_MKT_VALUE(0)":2465.8494,"WEX^FG_MKT_VALUE(0)":6287.051,"BEN^FG_MKT_VALUE(0)":10164.726,"AMTD^FG_MKT_VALUE(0)":22081.088,"PEBO^FG_MKT_VALUE(0)":392.22482,"TPH^FG_MKT_VALUE(0)":2459.2517,"DNB^FG_MKT_VALUE(0)":10798.21,"SFNC^FG_MKT_VALUE(0)":1766.0592,"COOP^FG_MKT_VALUE(0)":2197.4854,"CASH^FG_MKT_VALUE(0)":708.13446,"ALL^FG_MKT_VALUE(0)":29051.635,"NOAH^FG_MKT_VALUE(0)":1216.0427,"MKL^FG_MKT_VALUE(0)":13456.639,"KAR^FG_MKT_VALUE(0)":1991.4034,"TRMK^FG_MKT_VALUE(0)":1401.6351,"RESI^FG_MKT_VALUE(0)":544.58563}]]></FdsFormulaCache>
</file>

<file path=customXml/itemProps1.xml><?xml version="1.0" encoding="utf-8"?>
<ds:datastoreItem xmlns:ds="http://schemas.openxmlformats.org/officeDocument/2006/customXml" ds:itemID="{9BEF444F-679A-44A7-B6B7-80220D9C4DA4}">
  <ds:schemaRefs>
    <ds:schemaRef ds:uri="urn:fdsformulacach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Fins Output</vt:lpstr>
      <vt:lpstr>new_predictions_financials</vt:lpstr>
      <vt:lpstr>Housing Output</vt:lpstr>
      <vt:lpstr>new_predictions_housing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 Malesevic</dc:creator>
  <cp:lastModifiedBy>Drago Malesevic</cp:lastModifiedBy>
  <dcterms:created xsi:type="dcterms:W3CDTF">2020-06-30T19:10:44Z</dcterms:created>
  <dcterms:modified xsi:type="dcterms:W3CDTF">2020-10-05T11:59:09Z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=fdsSearchOrder">
    <vt:i4>0</vt:i4>
  </property>
</Properties>
</file>